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5955" yWindow="30" windowWidth="14505" windowHeight="8055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Титульный" sheetId="14" r:id="rId5"/>
    <sheet name="Показатели" sheetId="15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таб.3'!$D$2:$D$247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5">Показатели!$A$1:$S$30</definedName>
    <definedName name="_xlnm.Print_Area" localSheetId="3">'Финансирование таб.3'!$A$1:$BB$221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5" l="1"/>
  <c r="E22" i="15"/>
  <c r="E21" i="15"/>
  <c r="E20" i="15"/>
  <c r="E16" i="15"/>
  <c r="O11" i="15"/>
  <c r="O12" i="15"/>
  <c r="AX84" i="13" l="1"/>
  <c r="AX83" i="13"/>
  <c r="V79" i="13"/>
  <c r="AX79" i="13"/>
  <c r="AX51" i="13"/>
  <c r="AS51" i="13"/>
  <c r="AH24" i="13" l="1"/>
  <c r="X24" i="13"/>
  <c r="AT13" i="13"/>
  <c r="AT24" i="13" s="1"/>
  <c r="AR13" i="13"/>
  <c r="AH13" i="13"/>
  <c r="AE13" i="13"/>
  <c r="X13" i="13"/>
  <c r="T13" i="13"/>
  <c r="T24" i="13" s="1"/>
  <c r="R13" i="13"/>
  <c r="Q13" i="13"/>
  <c r="Q24" i="13" s="1"/>
  <c r="N13" i="13"/>
  <c r="L13" i="13"/>
  <c r="L24" i="13" s="1"/>
  <c r="AZ210" i="13"/>
  <c r="AY209" i="13"/>
  <c r="AT208" i="13"/>
  <c r="AX208" i="13" s="1"/>
  <c r="AO209" i="13"/>
  <c r="AM209" i="13"/>
  <c r="AE210" i="13"/>
  <c r="AC209" i="13"/>
  <c r="Z209" i="13"/>
  <c r="Z208" i="13"/>
  <c r="T210" i="13"/>
  <c r="T208" i="13"/>
  <c r="Q209" i="13"/>
  <c r="N208" i="13"/>
  <c r="K209" i="13"/>
  <c r="I209" i="13"/>
  <c r="H209" i="13"/>
  <c r="AZ188" i="13"/>
  <c r="AZ13" i="13" s="1"/>
  <c r="AZ24" i="13" s="1"/>
  <c r="AZ187" i="13"/>
  <c r="AZ209" i="13" s="1"/>
  <c r="AZ186" i="13"/>
  <c r="AZ208" i="13" s="1"/>
  <c r="AY188" i="13"/>
  <c r="AY13" i="13" s="1"/>
  <c r="AY187" i="13"/>
  <c r="AY186" i="13"/>
  <c r="AY208" i="13" s="1"/>
  <c r="AW188" i="13"/>
  <c r="AW13" i="13" s="1"/>
  <c r="AW187" i="13"/>
  <c r="AW209" i="13" s="1"/>
  <c r="AW186" i="13"/>
  <c r="AW208" i="13" s="1"/>
  <c r="AT188" i="13"/>
  <c r="AT210" i="13" s="1"/>
  <c r="AT187" i="13"/>
  <c r="AT209" i="13" s="1"/>
  <c r="AT186" i="13"/>
  <c r="AR188" i="13"/>
  <c r="AR210" i="13" s="1"/>
  <c r="AR187" i="13"/>
  <c r="AR209" i="13" s="1"/>
  <c r="AR186" i="13"/>
  <c r="AR208" i="13" s="1"/>
  <c r="AO187" i="13"/>
  <c r="AO188" i="13"/>
  <c r="AO13" i="13" s="1"/>
  <c r="AO24" i="13" s="1"/>
  <c r="AO186" i="13"/>
  <c r="AO208" i="13" s="1"/>
  <c r="AM188" i="13"/>
  <c r="AM210" i="13" s="1"/>
  <c r="AM187" i="13"/>
  <c r="AM186" i="13"/>
  <c r="AM208" i="13" s="1"/>
  <c r="AJ188" i="13"/>
  <c r="AJ13" i="13" s="1"/>
  <c r="AJ24" i="13" s="1"/>
  <c r="AJ187" i="13"/>
  <c r="AJ209" i="13" s="1"/>
  <c r="AN209" i="13" s="1"/>
  <c r="AJ186" i="13"/>
  <c r="AJ208" i="13" s="1"/>
  <c r="AH188" i="13"/>
  <c r="AH210" i="13" s="1"/>
  <c r="AI210" i="13" s="1"/>
  <c r="AH187" i="13"/>
  <c r="AH209" i="13" s="1"/>
  <c r="AI209" i="13" s="1"/>
  <c r="AH186" i="13"/>
  <c r="AH208" i="13" s="1"/>
  <c r="AI208" i="13" s="1"/>
  <c r="AE188" i="13"/>
  <c r="AE187" i="13"/>
  <c r="AE209" i="13" s="1"/>
  <c r="AE186" i="13"/>
  <c r="AE208" i="13" s="1"/>
  <c r="AC188" i="13"/>
  <c r="AC210" i="13" s="1"/>
  <c r="AC187" i="13"/>
  <c r="AC186" i="13"/>
  <c r="AC208" i="13" s="1"/>
  <c r="Z187" i="13"/>
  <c r="Z188" i="13"/>
  <c r="Z186" i="13"/>
  <c r="X188" i="13"/>
  <c r="X210" i="13" s="1"/>
  <c r="W188" i="13"/>
  <c r="W13" i="13" s="1"/>
  <c r="Y13" i="13" s="1"/>
  <c r="X187" i="13"/>
  <c r="X209" i="13" s="1"/>
  <c r="Y209" i="13" s="1"/>
  <c r="W187" i="13"/>
  <c r="W209" i="13" s="1"/>
  <c r="X186" i="13"/>
  <c r="X208" i="13" s="1"/>
  <c r="W186" i="13"/>
  <c r="U188" i="13"/>
  <c r="U13" i="13" s="1"/>
  <c r="T188" i="13"/>
  <c r="U187" i="13"/>
  <c r="U209" i="13" s="1"/>
  <c r="T187" i="13"/>
  <c r="T209" i="13" s="1"/>
  <c r="U186" i="13"/>
  <c r="T186" i="13"/>
  <c r="R188" i="13"/>
  <c r="R210" i="13" s="1"/>
  <c r="R187" i="13"/>
  <c r="R209" i="13" s="1"/>
  <c r="S209" i="13" s="1"/>
  <c r="R186" i="13"/>
  <c r="R208" i="13" s="1"/>
  <c r="Q187" i="13"/>
  <c r="Q188" i="13"/>
  <c r="Q210" i="13" s="1"/>
  <c r="Q186" i="13"/>
  <c r="Q208" i="13" s="1"/>
  <c r="O188" i="13"/>
  <c r="N188" i="13"/>
  <c r="N210" i="13" s="1"/>
  <c r="O187" i="13"/>
  <c r="O209" i="13" s="1"/>
  <c r="N187" i="13"/>
  <c r="O186" i="13"/>
  <c r="P186" i="13" s="1"/>
  <c r="N186" i="13"/>
  <c r="L188" i="13"/>
  <c r="L210" i="13" s="1"/>
  <c r="K188" i="13"/>
  <c r="L187" i="13"/>
  <c r="L209" i="13" s="1"/>
  <c r="K187" i="13"/>
  <c r="L186" i="13"/>
  <c r="L208" i="13" s="1"/>
  <c r="K186" i="13"/>
  <c r="M186" i="13" s="1"/>
  <c r="I188" i="13"/>
  <c r="I210" i="13" s="1"/>
  <c r="I187" i="13"/>
  <c r="I186" i="13"/>
  <c r="I208" i="13" s="1"/>
  <c r="J208" i="13" s="1"/>
  <c r="H187" i="13"/>
  <c r="H188" i="13"/>
  <c r="H13" i="13" s="1"/>
  <c r="H24" i="13" s="1"/>
  <c r="H186" i="13"/>
  <c r="H208" i="13" s="1"/>
  <c r="J190" i="13"/>
  <c r="AX191" i="13"/>
  <c r="AS191" i="13"/>
  <c r="P191" i="13"/>
  <c r="M191" i="13"/>
  <c r="AX190" i="13"/>
  <c r="AS190" i="13"/>
  <c r="AN190" i="13"/>
  <c r="P190" i="13"/>
  <c r="M190" i="13"/>
  <c r="BA189" i="13"/>
  <c r="AX189" i="13"/>
  <c r="AS189" i="13"/>
  <c r="AN189" i="13"/>
  <c r="AI189" i="13"/>
  <c r="AD189" i="13"/>
  <c r="Y189" i="13"/>
  <c r="V189" i="13"/>
  <c r="S189" i="13"/>
  <c r="P189" i="13"/>
  <c r="M189" i="13"/>
  <c r="J189" i="13"/>
  <c r="E189" i="13"/>
  <c r="AD186" i="13"/>
  <c r="S210" i="13"/>
  <c r="AD209" i="13"/>
  <c r="AD208" i="13"/>
  <c r="O24" i="15"/>
  <c r="R24" i="15"/>
  <c r="L24" i="15"/>
  <c r="E24" i="15"/>
  <c r="D24" i="15"/>
  <c r="AS93" i="13"/>
  <c r="AN93" i="13"/>
  <c r="AI93" i="13"/>
  <c r="AS84" i="13"/>
  <c r="AN84" i="13"/>
  <c r="AI84" i="13"/>
  <c r="E83" i="13"/>
  <c r="AI83" i="13"/>
  <c r="AN82" i="13"/>
  <c r="AI82" i="13"/>
  <c r="AD82" i="13"/>
  <c r="AN81" i="13"/>
  <c r="AI81" i="13"/>
  <c r="AD81" i="13"/>
  <c r="AN80" i="13"/>
  <c r="AX78" i="13"/>
  <c r="AS78" i="13"/>
  <c r="AI79" i="13"/>
  <c r="AD79" i="13"/>
  <c r="AI78" i="13"/>
  <c r="AD78" i="13"/>
  <c r="AX75" i="13"/>
  <c r="AS75" i="13"/>
  <c r="AX63" i="13"/>
  <c r="AS63" i="13"/>
  <c r="AS54" i="13"/>
  <c r="Y24" i="13" l="1"/>
  <c r="U24" i="13"/>
  <c r="V24" i="13" s="1"/>
  <c r="V13" i="13"/>
  <c r="AS208" i="13"/>
  <c r="O13" i="13"/>
  <c r="O24" i="13" s="1"/>
  <c r="P188" i="13"/>
  <c r="S208" i="13"/>
  <c r="V186" i="13"/>
  <c r="U208" i="13"/>
  <c r="V208" i="13" s="1"/>
  <c r="Z210" i="13"/>
  <c r="AD210" i="13" s="1"/>
  <c r="Z13" i="13"/>
  <c r="Z24" i="13" s="1"/>
  <c r="AW24" i="13"/>
  <c r="AX24" i="13" s="1"/>
  <c r="AX13" i="13"/>
  <c r="U210" i="13"/>
  <c r="V210" i="13" s="1"/>
  <c r="S13" i="13"/>
  <c r="R24" i="13"/>
  <c r="S24" i="13" s="1"/>
  <c r="AE24" i="13"/>
  <c r="AI24" i="13" s="1"/>
  <c r="AI13" i="13"/>
  <c r="M188" i="13"/>
  <c r="K210" i="13"/>
  <c r="N209" i="13"/>
  <c r="P187" i="13"/>
  <c r="Y186" i="13"/>
  <c r="W208" i="13"/>
  <c r="AS209" i="13"/>
  <c r="BA208" i="13"/>
  <c r="O208" i="13"/>
  <c r="P208" i="13" s="1"/>
  <c r="AJ210" i="13"/>
  <c r="AN210" i="13" s="1"/>
  <c r="K13" i="13"/>
  <c r="M210" i="13"/>
  <c r="V209" i="13"/>
  <c r="Y208" i="13"/>
  <c r="K208" i="13"/>
  <c r="M208" i="13" s="1"/>
  <c r="O210" i="13"/>
  <c r="P210" i="13" s="1"/>
  <c r="W210" i="13"/>
  <c r="Y210" i="13" s="1"/>
  <c r="I13" i="13"/>
  <c r="I24" i="13" s="1"/>
  <c r="AM13" i="13"/>
  <c r="AM24" i="13" s="1"/>
  <c r="AN24" i="13" s="1"/>
  <c r="BA186" i="13"/>
  <c r="AX209" i="13"/>
  <c r="H210" i="13"/>
  <c r="J210" i="13" s="1"/>
  <c r="AW210" i="13"/>
  <c r="AX210" i="13" s="1"/>
  <c r="AC13" i="13"/>
  <c r="AR24" i="13"/>
  <c r="AS13" i="13"/>
  <c r="W24" i="13"/>
  <c r="P209" i="13"/>
  <c r="N24" i="13"/>
  <c r="AO210" i="13"/>
  <c r="AS210" i="13" s="1"/>
  <c r="BA13" i="13"/>
  <c r="AY24" i="13"/>
  <c r="AY210" i="13"/>
  <c r="BA210" i="13" s="1"/>
  <c r="AS24" i="13"/>
  <c r="J24" i="13"/>
  <c r="BA24" i="13"/>
  <c r="AN13" i="13"/>
  <c r="P13" i="13"/>
  <c r="J13" i="13"/>
  <c r="BC13" i="13"/>
  <c r="BA209" i="13"/>
  <c r="E209" i="13"/>
  <c r="AN208" i="13"/>
  <c r="F209" i="13"/>
  <c r="J209" i="13"/>
  <c r="AI186" i="13"/>
  <c r="AX186" i="13"/>
  <c r="AS186" i="13"/>
  <c r="AN186" i="13"/>
  <c r="E186" i="13"/>
  <c r="S186" i="13"/>
  <c r="BC186" i="13"/>
  <c r="J186" i="13"/>
  <c r="F186" i="13"/>
  <c r="F189" i="13"/>
  <c r="G189" i="13" s="1"/>
  <c r="M187" i="13"/>
  <c r="AN191" i="13"/>
  <c r="M209" i="13"/>
  <c r="F24" i="15"/>
  <c r="AD13" i="13" l="1"/>
  <c r="AC24" i="13"/>
  <c r="AD24" i="13"/>
  <c r="F210" i="13"/>
  <c r="G210" i="13" s="1"/>
  <c r="E13" i="13"/>
  <c r="K24" i="13"/>
  <c r="M13" i="13"/>
  <c r="E210" i="13"/>
  <c r="BE13" i="13"/>
  <c r="P24" i="13"/>
  <c r="F208" i="13"/>
  <c r="E208" i="13"/>
  <c r="F13" i="13"/>
  <c r="G13" i="13" s="1"/>
  <c r="BD13" i="13"/>
  <c r="F24" i="13"/>
  <c r="G209" i="13"/>
  <c r="G208" i="13"/>
  <c r="G186" i="13"/>
  <c r="BE24" i="13" l="1"/>
  <c r="E24" i="13"/>
  <c r="G24" i="13" s="1"/>
  <c r="M24" i="13"/>
  <c r="BD24" i="13"/>
  <c r="BC24" i="13"/>
  <c r="O10" i="15"/>
  <c r="O207" i="13" l="1"/>
  <c r="N207" i="13"/>
  <c r="L206" i="13"/>
  <c r="L207" i="13"/>
  <c r="K207" i="13"/>
  <c r="I206" i="13"/>
  <c r="I207" i="13"/>
  <c r="H207" i="13"/>
  <c r="AI92" i="13"/>
  <c r="AI48" i="13" l="1"/>
  <c r="AD48" i="13"/>
  <c r="V73" i="13" l="1"/>
  <c r="S73" i="13"/>
  <c r="R207" i="13"/>
  <c r="Q207" i="13"/>
  <c r="AZ207" i="13"/>
  <c r="AY207" i="13"/>
  <c r="AW207" i="13"/>
  <c r="AT207" i="13"/>
  <c r="AR207" i="13"/>
  <c r="AO207" i="13"/>
  <c r="AM207" i="13"/>
  <c r="AJ207" i="13"/>
  <c r="AH207" i="13"/>
  <c r="AE207" i="13"/>
  <c r="AC207" i="13"/>
  <c r="X207" i="13"/>
  <c r="W207" i="13"/>
  <c r="U207" i="13"/>
  <c r="T207" i="13"/>
  <c r="Z207" i="13"/>
  <c r="AZ206" i="13"/>
  <c r="AZ205" i="13"/>
  <c r="AY206" i="13"/>
  <c r="AY205" i="13"/>
  <c r="AW206" i="13"/>
  <c r="AW205" i="13"/>
  <c r="AT206" i="13"/>
  <c r="AT205" i="13"/>
  <c r="AR206" i="13"/>
  <c r="AR205" i="13"/>
  <c r="AO206" i="13"/>
  <c r="AO205" i="13"/>
  <c r="AM206" i="13"/>
  <c r="AM205" i="13"/>
  <c r="AJ206" i="13"/>
  <c r="AJ205" i="13"/>
  <c r="AH206" i="13"/>
  <c r="AH205" i="13"/>
  <c r="AE206" i="13"/>
  <c r="AE205" i="13"/>
  <c r="AC206" i="13"/>
  <c r="AC205" i="13"/>
  <c r="Z206" i="13"/>
  <c r="Z205" i="13"/>
  <c r="X206" i="13"/>
  <c r="X205" i="13"/>
  <c r="W206" i="13"/>
  <c r="W205" i="13"/>
  <c r="U206" i="13"/>
  <c r="U205" i="13"/>
  <c r="T206" i="13"/>
  <c r="T205" i="13"/>
  <c r="AT200" i="13"/>
  <c r="AT199" i="13"/>
  <c r="AA198" i="13"/>
  <c r="AA197" i="13"/>
  <c r="AA196" i="13"/>
  <c r="AQ195" i="13"/>
  <c r="AP195" i="13"/>
  <c r="AQ194" i="13"/>
  <c r="AP194" i="13"/>
  <c r="Y48" i="13"/>
  <c r="F207" i="13" l="1"/>
  <c r="L10" i="15"/>
  <c r="O17" i="15" l="1"/>
  <c r="L15" i="15"/>
  <c r="I15" i="15"/>
  <c r="R15" i="15"/>
  <c r="AZ67" i="13" l="1"/>
  <c r="AZ66" i="13"/>
  <c r="AZ65" i="13"/>
  <c r="AY67" i="13"/>
  <c r="AY66" i="13"/>
  <c r="AY65" i="13"/>
  <c r="AW67" i="13"/>
  <c r="AW66" i="13"/>
  <c r="AW65" i="13"/>
  <c r="AT67" i="13"/>
  <c r="AT66" i="13"/>
  <c r="AT65" i="13"/>
  <c r="AR67" i="13"/>
  <c r="AR66" i="13"/>
  <c r="AR65" i="13"/>
  <c r="AO67" i="13"/>
  <c r="AO66" i="13"/>
  <c r="AO65" i="13"/>
  <c r="AM67" i="13"/>
  <c r="AM66" i="13"/>
  <c r="AM65" i="13"/>
  <c r="AJ67" i="13"/>
  <c r="AJ66" i="13"/>
  <c r="AJ65" i="13"/>
  <c r="AH67" i="13"/>
  <c r="AH66" i="13"/>
  <c r="AH65" i="13"/>
  <c r="AE67" i="13"/>
  <c r="AE66" i="13"/>
  <c r="AE65" i="13"/>
  <c r="AC67" i="13"/>
  <c r="AC66" i="13"/>
  <c r="AC65" i="13"/>
  <c r="AA67" i="13"/>
  <c r="Z67" i="13"/>
  <c r="AA66" i="13"/>
  <c r="Z66" i="13"/>
  <c r="AA65" i="13"/>
  <c r="Z65" i="13"/>
  <c r="X67" i="13"/>
  <c r="W67" i="13"/>
  <c r="X66" i="13"/>
  <c r="W66" i="13"/>
  <c r="X65" i="13"/>
  <c r="W65" i="13"/>
  <c r="U67" i="13"/>
  <c r="T67" i="13"/>
  <c r="U66" i="13"/>
  <c r="T66" i="13"/>
  <c r="U65" i="13"/>
  <c r="T65" i="13"/>
  <c r="R67" i="13"/>
  <c r="Q67" i="13"/>
  <c r="R66" i="13"/>
  <c r="Q66" i="13"/>
  <c r="R65" i="13"/>
  <c r="Q65" i="13"/>
  <c r="O67" i="13"/>
  <c r="N67" i="13"/>
  <c r="O66" i="13"/>
  <c r="N66" i="13"/>
  <c r="O65" i="13"/>
  <c r="N65" i="13"/>
  <c r="L67" i="13"/>
  <c r="K67" i="13"/>
  <c r="L66" i="13"/>
  <c r="K66" i="13"/>
  <c r="L65" i="13"/>
  <c r="K65" i="13"/>
  <c r="I67" i="13"/>
  <c r="I66" i="13"/>
  <c r="I65" i="13"/>
  <c r="H66" i="13"/>
  <c r="H67" i="13"/>
  <c r="H65" i="13"/>
  <c r="E89" i="13"/>
  <c r="E90" i="13"/>
  <c r="E91" i="13"/>
  <c r="E92" i="13"/>
  <c r="E93" i="13"/>
  <c r="E94" i="13"/>
  <c r="E86" i="13"/>
  <c r="E87" i="13"/>
  <c r="E88" i="13"/>
  <c r="E84" i="13"/>
  <c r="E85" i="13"/>
  <c r="E80" i="13"/>
  <c r="E81" i="13"/>
  <c r="E82" i="13"/>
  <c r="E78" i="13"/>
  <c r="E79" i="13"/>
  <c r="E75" i="13"/>
  <c r="E76" i="13"/>
  <c r="E71" i="13"/>
  <c r="AG67" i="13"/>
  <c r="AF67" i="13"/>
  <c r="AG66" i="13"/>
  <c r="AF66" i="13"/>
  <c r="AG65" i="13"/>
  <c r="AF65" i="13"/>
  <c r="F67" i="13" l="1"/>
  <c r="E65" i="13"/>
  <c r="F66" i="13"/>
  <c r="F65" i="13"/>
  <c r="F94" i="13" l="1"/>
  <c r="F93" i="13"/>
  <c r="F92" i="13"/>
  <c r="AN83" i="13"/>
  <c r="Y82" i="13"/>
  <c r="Y81" i="13"/>
  <c r="AN78" i="13"/>
  <c r="AI75" i="13"/>
  <c r="AD75" i="13"/>
  <c r="Y75" i="13"/>
  <c r="V82" i="13" l="1"/>
  <c r="S82" i="13"/>
  <c r="P82" i="13"/>
  <c r="V81" i="13"/>
  <c r="S81" i="13"/>
  <c r="P81" i="13"/>
  <c r="Y78" i="13"/>
  <c r="V78" i="13"/>
  <c r="S78" i="13"/>
  <c r="P78" i="13"/>
  <c r="M78" i="13"/>
  <c r="V75" i="13"/>
  <c r="S75" i="13"/>
  <c r="P75" i="13"/>
  <c r="BE14" i="13" l="1"/>
  <c r="BE72" i="13"/>
  <c r="BE73" i="13"/>
  <c r="BE71" i="13"/>
  <c r="I12" i="15"/>
  <c r="I10" i="15"/>
  <c r="P80" i="13"/>
  <c r="S77" i="13"/>
  <c r="P77" i="13"/>
  <c r="M77" i="13"/>
  <c r="J78" i="13" l="1"/>
  <c r="AX72" i="13"/>
  <c r="AS72" i="13"/>
  <c r="AN72" i="13"/>
  <c r="AI72" i="13"/>
  <c r="AD72" i="13"/>
  <c r="Y72" i="13"/>
  <c r="V72" i="13"/>
  <c r="S72" i="13"/>
  <c r="P72" i="13"/>
  <c r="M72" i="13"/>
  <c r="P175" i="13"/>
  <c r="P174" i="13"/>
  <c r="P173" i="13"/>
  <c r="H206" i="13"/>
  <c r="R206" i="13"/>
  <c r="Q206" i="13"/>
  <c r="R205" i="13"/>
  <c r="Q205" i="13"/>
  <c r="O206" i="13"/>
  <c r="N206" i="13"/>
  <c r="O205" i="13"/>
  <c r="N205" i="13"/>
  <c r="K206" i="13"/>
  <c r="L205" i="13"/>
  <c r="K205" i="13"/>
  <c r="I205" i="13"/>
  <c r="H205" i="13"/>
  <c r="P93" i="13"/>
  <c r="P92" i="13"/>
  <c r="P91" i="13"/>
  <c r="P90" i="13"/>
  <c r="P89" i="13"/>
  <c r="AX174" i="13" l="1"/>
  <c r="AX173" i="13"/>
  <c r="BA75" i="13" l="1"/>
  <c r="AN75" i="13"/>
  <c r="M75" i="13"/>
  <c r="J75" i="13"/>
  <c r="R9" i="15" l="1"/>
  <c r="R12" i="15"/>
  <c r="BA72" i="13" l="1"/>
  <c r="BA71" i="13"/>
  <c r="AF198" i="13" l="1"/>
  <c r="AF197" i="13"/>
  <c r="AF196" i="13"/>
  <c r="O21" i="15" l="1"/>
  <c r="O22" i="15"/>
  <c r="O20" i="15"/>
  <c r="O15" i="15" l="1"/>
  <c r="AD74" i="13"/>
  <c r="O16" i="15"/>
  <c r="I16" i="15"/>
  <c r="L22" i="15"/>
  <c r="L21" i="15"/>
  <c r="L20" i="15"/>
  <c r="L19" i="15"/>
  <c r="L16" i="15"/>
  <c r="BE67" i="13"/>
  <c r="AN94" i="13"/>
  <c r="AN92" i="13"/>
  <c r="Y94" i="13"/>
  <c r="BA91" i="13"/>
  <c r="F91" i="13"/>
  <c r="BA90" i="13"/>
  <c r="AS90" i="13"/>
  <c r="Y90" i="13"/>
  <c r="V90" i="13"/>
  <c r="F90" i="13"/>
  <c r="BA89" i="13"/>
  <c r="AS89" i="13"/>
  <c r="Y89" i="13"/>
  <c r="V89" i="13"/>
  <c r="F89" i="13"/>
  <c r="BE66" i="13" l="1"/>
  <c r="BE65" i="13"/>
  <c r="G91" i="13"/>
  <c r="BD65" i="13"/>
  <c r="G90" i="13"/>
  <c r="G89" i="13"/>
  <c r="V108" i="13" l="1"/>
  <c r="S108" i="13"/>
  <c r="S107" i="13"/>
  <c r="Y93" i="13"/>
  <c r="Y92" i="13"/>
  <c r="Q95" i="13"/>
  <c r="Q96" i="13"/>
  <c r="Q97" i="13"/>
  <c r="W95" i="13"/>
  <c r="W96" i="13"/>
  <c r="W97" i="13"/>
  <c r="X95" i="13"/>
  <c r="X96" i="13"/>
  <c r="X97" i="13"/>
  <c r="R95" i="13"/>
  <c r="R96" i="13"/>
  <c r="R97" i="13"/>
  <c r="S97" i="13" l="1"/>
  <c r="P40" i="13"/>
  <c r="P39" i="13"/>
  <c r="P38" i="13"/>
  <c r="O13" i="15" l="1"/>
  <c r="L13" i="15"/>
  <c r="I13" i="15"/>
  <c r="R20" i="15" l="1"/>
  <c r="R21" i="15"/>
  <c r="R22" i="15"/>
  <c r="R19" i="15"/>
  <c r="R16" i="15"/>
  <c r="R17" i="15"/>
  <c r="R14" i="15"/>
  <c r="O14" i="15"/>
  <c r="L14" i="15"/>
  <c r="I14" i="15"/>
  <c r="R13" i="15"/>
  <c r="L12" i="15"/>
  <c r="R11" i="15"/>
  <c r="E19" i="15"/>
  <c r="D19" i="15"/>
  <c r="E11" i="15"/>
  <c r="E12" i="15"/>
  <c r="E14" i="15"/>
  <c r="E15" i="15"/>
  <c r="D11" i="15"/>
  <c r="D12" i="15"/>
  <c r="D14" i="15"/>
  <c r="D15" i="15"/>
  <c r="D17" i="15"/>
  <c r="E10" i="15"/>
  <c r="D10" i="15"/>
  <c r="E9" i="15"/>
  <c r="D9" i="15"/>
  <c r="F20" i="15"/>
  <c r="R10" i="15"/>
  <c r="F9" i="15" l="1"/>
  <c r="F14" i="15"/>
  <c r="F17" i="15"/>
  <c r="F15" i="15"/>
  <c r="F22" i="15"/>
  <c r="F10" i="15"/>
  <c r="F21" i="15"/>
  <c r="F19" i="15"/>
  <c r="F13" i="15"/>
  <c r="F16" i="15"/>
  <c r="F12" i="15"/>
  <c r="W156" i="13" l="1"/>
  <c r="W198" i="13" s="1"/>
  <c r="W155" i="13"/>
  <c r="W197" i="13" s="1"/>
  <c r="W154" i="13"/>
  <c r="W196" i="13" s="1"/>
  <c r="R155" i="13"/>
  <c r="R197" i="13" s="1"/>
  <c r="R154" i="13"/>
  <c r="R196" i="13" s="1"/>
  <c r="Q155" i="13"/>
  <c r="Q197" i="13" s="1"/>
  <c r="Q154" i="13"/>
  <c r="Q196" i="13" s="1"/>
  <c r="S158" i="13"/>
  <c r="S157" i="13"/>
  <c r="Y157" i="13"/>
  <c r="Y160" i="13"/>
  <c r="Y158" i="13"/>
  <c r="AS79" i="13" l="1"/>
  <c r="BA58" i="13" l="1"/>
  <c r="BA57" i="13"/>
  <c r="BA56" i="13"/>
  <c r="AS142" i="13" l="1"/>
  <c r="AS141" i="13"/>
  <c r="BC73" i="13" l="1"/>
  <c r="BC72" i="13"/>
  <c r="BC71" i="13"/>
  <c r="AI179" i="13" l="1"/>
  <c r="AI180" i="13"/>
  <c r="S63" i="13" l="1"/>
  <c r="S62" i="13"/>
  <c r="F84" i="13" l="1"/>
  <c r="F83" i="13"/>
  <c r="H29" i="13" l="1"/>
  <c r="E53" i="13" l="1"/>
  <c r="AD84" i="13" l="1"/>
  <c r="AD83" i="13"/>
  <c r="Y112" i="13"/>
  <c r="Y111" i="13"/>
  <c r="Y110" i="13"/>
  <c r="S85" i="13"/>
  <c r="S84" i="13"/>
  <c r="S83" i="13"/>
  <c r="V84" i="13"/>
  <c r="V83" i="13"/>
  <c r="F75" i="13" l="1"/>
  <c r="E62" i="13" l="1"/>
  <c r="E63" i="13"/>
  <c r="E59" i="13"/>
  <c r="E60" i="13"/>
  <c r="P102" i="13" l="1"/>
  <c r="P101" i="13"/>
  <c r="P85" i="13"/>
  <c r="P84" i="13"/>
  <c r="P83" i="13"/>
  <c r="AZ156" i="13" l="1"/>
  <c r="AZ198" i="13" s="1"/>
  <c r="AZ155" i="13"/>
  <c r="AZ197" i="13" s="1"/>
  <c r="AZ154" i="13"/>
  <c r="AZ196" i="13" s="1"/>
  <c r="AY156" i="13"/>
  <c r="AY198" i="13" s="1"/>
  <c r="AY155" i="13"/>
  <c r="AY197" i="13" s="1"/>
  <c r="AY154" i="13"/>
  <c r="AY196" i="13" s="1"/>
  <c r="AW156" i="13"/>
  <c r="AW198" i="13" s="1"/>
  <c r="AW155" i="13"/>
  <c r="AW197" i="13" s="1"/>
  <c r="AW154" i="13"/>
  <c r="AW196" i="13" s="1"/>
  <c r="AT156" i="13"/>
  <c r="AT198" i="13" s="1"/>
  <c r="AT155" i="13"/>
  <c r="AT197" i="13" s="1"/>
  <c r="AT154" i="13"/>
  <c r="AT196" i="13" s="1"/>
  <c r="AR156" i="13"/>
  <c r="AR198" i="13" s="1"/>
  <c r="AR155" i="13"/>
  <c r="AR197" i="13" s="1"/>
  <c r="AR154" i="13"/>
  <c r="AR196" i="13" s="1"/>
  <c r="AO155" i="13"/>
  <c r="AO197" i="13" s="1"/>
  <c r="AO156" i="13"/>
  <c r="AO198" i="13" s="1"/>
  <c r="AO154" i="13"/>
  <c r="AO196" i="13" s="1"/>
  <c r="AM156" i="13"/>
  <c r="AM198" i="13" s="1"/>
  <c r="AM155" i="13"/>
  <c r="AM197" i="13" s="1"/>
  <c r="AM154" i="13"/>
  <c r="AM196" i="13" s="1"/>
  <c r="AJ156" i="13"/>
  <c r="AJ198" i="13" s="1"/>
  <c r="AJ155" i="13"/>
  <c r="AJ197" i="13" s="1"/>
  <c r="AJ154" i="13"/>
  <c r="AJ196" i="13" s="1"/>
  <c r="AH156" i="13"/>
  <c r="AH198" i="13" s="1"/>
  <c r="AE156" i="13"/>
  <c r="AE198" i="13" s="1"/>
  <c r="AH155" i="13"/>
  <c r="AH197" i="13" s="1"/>
  <c r="AE155" i="13"/>
  <c r="AE197" i="13" s="1"/>
  <c r="AH154" i="13"/>
  <c r="AH196" i="13" s="1"/>
  <c r="AE154" i="13"/>
  <c r="AE196" i="13" s="1"/>
  <c r="AC156" i="13"/>
  <c r="AC198" i="13" s="1"/>
  <c r="AC155" i="13"/>
  <c r="AC197" i="13" s="1"/>
  <c r="AC154" i="13"/>
  <c r="AC196" i="13" s="1"/>
  <c r="Z155" i="13"/>
  <c r="Z197" i="13" s="1"/>
  <c r="Z156" i="13"/>
  <c r="Z198" i="13" s="1"/>
  <c r="Z154" i="13"/>
  <c r="Z196" i="13" s="1"/>
  <c r="X156" i="13"/>
  <c r="X198" i="13" s="1"/>
  <c r="X155" i="13"/>
  <c r="X197" i="13" s="1"/>
  <c r="X154" i="13"/>
  <c r="X196" i="13" s="1"/>
  <c r="U156" i="13"/>
  <c r="U198" i="13" s="1"/>
  <c r="T156" i="13"/>
  <c r="T198" i="13" s="1"/>
  <c r="U155" i="13"/>
  <c r="U197" i="13" s="1"/>
  <c r="T155" i="13"/>
  <c r="T197" i="13" s="1"/>
  <c r="U154" i="13"/>
  <c r="U196" i="13" s="1"/>
  <c r="T154" i="13"/>
  <c r="T196" i="13" s="1"/>
  <c r="R156" i="13"/>
  <c r="R198" i="13" s="1"/>
  <c r="Q156" i="13"/>
  <c r="Q198" i="13" s="1"/>
  <c r="O156" i="13"/>
  <c r="O198" i="13" s="1"/>
  <c r="N156" i="13"/>
  <c r="N198" i="13" s="1"/>
  <c r="O155" i="13"/>
  <c r="O197" i="13" s="1"/>
  <c r="N155" i="13"/>
  <c r="N197" i="13" s="1"/>
  <c r="O154" i="13"/>
  <c r="O196" i="13" s="1"/>
  <c r="N154" i="13"/>
  <c r="N196" i="13" s="1"/>
  <c r="L156" i="13"/>
  <c r="L198" i="13" s="1"/>
  <c r="K156" i="13"/>
  <c r="K198" i="13" s="1"/>
  <c r="L155" i="13"/>
  <c r="L197" i="13" s="1"/>
  <c r="K155" i="13"/>
  <c r="K197" i="13" s="1"/>
  <c r="L154" i="13"/>
  <c r="L196" i="13" s="1"/>
  <c r="K154" i="13"/>
  <c r="K196" i="13" s="1"/>
  <c r="M174" i="13"/>
  <c r="M173" i="13"/>
  <c r="M103" i="13" l="1"/>
  <c r="J85" i="13"/>
  <c r="J84" i="13"/>
  <c r="J83" i="13"/>
  <c r="AS181" i="13" l="1"/>
  <c r="AS180" i="13"/>
  <c r="AS179" i="13"/>
  <c r="S174" i="13" l="1"/>
  <c r="S173" i="13"/>
  <c r="Y85" i="13" l="1"/>
  <c r="Y84" i="13"/>
  <c r="Y83" i="13"/>
  <c r="AD60" i="13" l="1"/>
  <c r="AD59" i="13"/>
  <c r="S60" i="13"/>
  <c r="S59" i="13"/>
  <c r="BA181" i="13" l="1"/>
  <c r="BA180" i="13"/>
  <c r="BA179" i="13"/>
  <c r="AN181" i="13"/>
  <c r="AN180" i="13"/>
  <c r="AN179" i="13"/>
  <c r="BA82" i="13"/>
  <c r="BA81" i="13"/>
  <c r="BA80" i="13"/>
  <c r="AX77" i="13"/>
  <c r="AZ178" i="13" l="1"/>
  <c r="AZ177" i="13"/>
  <c r="AZ176" i="13"/>
  <c r="AY178" i="13"/>
  <c r="AY177" i="13"/>
  <c r="AY176" i="13"/>
  <c r="AW178" i="13"/>
  <c r="AW177" i="13"/>
  <c r="AW176" i="13"/>
  <c r="AT178" i="13"/>
  <c r="AT177" i="13"/>
  <c r="AT176" i="13"/>
  <c r="AR178" i="13"/>
  <c r="AR177" i="13"/>
  <c r="AR176" i="13"/>
  <c r="AO177" i="13"/>
  <c r="AO178" i="13"/>
  <c r="AO176" i="13"/>
  <c r="AM178" i="13"/>
  <c r="AM177" i="13"/>
  <c r="AM176" i="13"/>
  <c r="AJ178" i="13"/>
  <c r="AJ177" i="13"/>
  <c r="AJ176" i="13"/>
  <c r="AH178" i="13"/>
  <c r="AH177" i="13"/>
  <c r="AH176" i="13"/>
  <c r="AE178" i="13"/>
  <c r="AE177" i="13"/>
  <c r="AE176" i="13"/>
  <c r="AC178" i="13"/>
  <c r="AC177" i="13"/>
  <c r="AC176" i="13"/>
  <c r="Z177" i="13"/>
  <c r="Z178" i="13"/>
  <c r="Z176" i="13"/>
  <c r="X178" i="13"/>
  <c r="W178" i="13"/>
  <c r="X177" i="13"/>
  <c r="W177" i="13"/>
  <c r="X176" i="13"/>
  <c r="W176" i="13"/>
  <c r="U178" i="13"/>
  <c r="T178" i="13"/>
  <c r="U177" i="13"/>
  <c r="T177" i="13"/>
  <c r="U176" i="13"/>
  <c r="T176" i="13"/>
  <c r="R178" i="13"/>
  <c r="R177" i="13"/>
  <c r="R176" i="13"/>
  <c r="Q177" i="13"/>
  <c r="Q178" i="13"/>
  <c r="Q176" i="13"/>
  <c r="O178" i="13"/>
  <c r="N178" i="13"/>
  <c r="O177" i="13"/>
  <c r="N177" i="13"/>
  <c r="O176" i="13"/>
  <c r="N176" i="13"/>
  <c r="L178" i="13"/>
  <c r="K178" i="13"/>
  <c r="L177" i="13"/>
  <c r="K177" i="13"/>
  <c r="L176" i="13"/>
  <c r="K176" i="13"/>
  <c r="I178" i="13"/>
  <c r="I177" i="13"/>
  <c r="I176" i="13"/>
  <c r="H177" i="13"/>
  <c r="H178" i="13"/>
  <c r="H176" i="13"/>
  <c r="AZ97" i="13"/>
  <c r="AZ96" i="13"/>
  <c r="AZ95" i="13"/>
  <c r="AY97" i="13"/>
  <c r="AY96" i="13"/>
  <c r="AY95" i="13"/>
  <c r="AW97" i="13"/>
  <c r="AW96" i="13"/>
  <c r="AW95" i="13"/>
  <c r="AT97" i="13"/>
  <c r="AT96" i="13"/>
  <c r="AT95" i="13"/>
  <c r="AR97" i="13"/>
  <c r="AR96" i="13"/>
  <c r="AR95" i="13"/>
  <c r="AO97" i="13"/>
  <c r="AO96" i="13"/>
  <c r="AO95" i="13"/>
  <c r="AM97" i="13"/>
  <c r="AM96" i="13"/>
  <c r="AM95" i="13"/>
  <c r="AJ97" i="13"/>
  <c r="AJ96" i="13"/>
  <c r="AJ95" i="13"/>
  <c r="AH97" i="13"/>
  <c r="AH96" i="13"/>
  <c r="AH95" i="13"/>
  <c r="AE97" i="13"/>
  <c r="AE96" i="13"/>
  <c r="AE95" i="13"/>
  <c r="AC97" i="13"/>
  <c r="AC96" i="13"/>
  <c r="AC95" i="13"/>
  <c r="AA97" i="13"/>
  <c r="Z97" i="13"/>
  <c r="AA96" i="13"/>
  <c r="Z96" i="13"/>
  <c r="AA95" i="13"/>
  <c r="Z95" i="13"/>
  <c r="AF97" i="13"/>
  <c r="AF96" i="13"/>
  <c r="AF95" i="13"/>
  <c r="U97" i="13"/>
  <c r="T97" i="13"/>
  <c r="U96" i="13"/>
  <c r="T96" i="13"/>
  <c r="U95" i="13"/>
  <c r="T95" i="13"/>
  <c r="O97" i="13"/>
  <c r="N97" i="13"/>
  <c r="O96" i="13"/>
  <c r="N96" i="13"/>
  <c r="O95" i="13"/>
  <c r="N95" i="13"/>
  <c r="L97" i="13"/>
  <c r="L96" i="13"/>
  <c r="L95" i="13"/>
  <c r="K97" i="13"/>
  <c r="K96" i="13"/>
  <c r="K95" i="13"/>
  <c r="I97" i="13"/>
  <c r="I96" i="13"/>
  <c r="I95" i="13"/>
  <c r="H96" i="13"/>
  <c r="H97" i="13"/>
  <c r="H95" i="13"/>
  <c r="H193" i="13" s="1"/>
  <c r="AL97" i="13"/>
  <c r="AK97" i="13"/>
  <c r="AL96" i="13"/>
  <c r="AK96" i="13"/>
  <c r="BD66" i="13"/>
  <c r="AZ31" i="13"/>
  <c r="AZ195" i="13" s="1"/>
  <c r="AZ30" i="13"/>
  <c r="AZ194" i="13" s="1"/>
  <c r="AZ29" i="13"/>
  <c r="AZ193" i="13" s="1"/>
  <c r="AY31" i="13"/>
  <c r="AY195" i="13" s="1"/>
  <c r="AY30" i="13"/>
  <c r="AY194" i="13" s="1"/>
  <c r="AY29" i="13"/>
  <c r="AY193" i="13" s="1"/>
  <c r="AT31" i="13"/>
  <c r="AT195" i="13" s="1"/>
  <c r="AT30" i="13"/>
  <c r="AT194" i="13" s="1"/>
  <c r="AT29" i="13"/>
  <c r="AT193" i="13" s="1"/>
  <c r="AW31" i="13"/>
  <c r="AW195" i="13" s="1"/>
  <c r="AW30" i="13"/>
  <c r="AW194" i="13" s="1"/>
  <c r="AW29" i="13"/>
  <c r="AW193" i="13" s="1"/>
  <c r="AR31" i="13"/>
  <c r="AR195" i="13" s="1"/>
  <c r="AR30" i="13"/>
  <c r="AR194" i="13" s="1"/>
  <c r="AR29" i="13"/>
  <c r="AR193" i="13" s="1"/>
  <c r="AO31" i="13"/>
  <c r="AO195" i="13" s="1"/>
  <c r="AO30" i="13"/>
  <c r="AO194" i="13" s="1"/>
  <c r="AO29" i="13"/>
  <c r="AO193" i="13" s="1"/>
  <c r="AM31" i="13"/>
  <c r="AM195" i="13" s="1"/>
  <c r="AM30" i="13"/>
  <c r="AM194" i="13" s="1"/>
  <c r="AM29" i="13"/>
  <c r="AM193" i="13" s="1"/>
  <c r="AJ31" i="13"/>
  <c r="AJ195" i="13" s="1"/>
  <c r="AJ30" i="13"/>
  <c r="AJ194" i="13" s="1"/>
  <c r="AJ29" i="13"/>
  <c r="AJ193" i="13" s="1"/>
  <c r="AH31" i="13"/>
  <c r="AH195" i="13" s="1"/>
  <c r="AH30" i="13"/>
  <c r="AH194" i="13" s="1"/>
  <c r="AH29" i="13"/>
  <c r="AH193" i="13" s="1"/>
  <c r="AC30" i="13"/>
  <c r="AC194" i="13" s="1"/>
  <c r="AC31" i="13"/>
  <c r="AC195" i="13" s="1"/>
  <c r="AA29" i="13"/>
  <c r="AA193" i="13" s="1"/>
  <c r="AB29" i="13"/>
  <c r="AB193" i="13" s="1"/>
  <c r="AC29" i="13"/>
  <c r="AC193" i="13" s="1"/>
  <c r="F85" i="13"/>
  <c r="BA84" i="13"/>
  <c r="BA83" i="13"/>
  <c r="AS83" i="13"/>
  <c r="AV67" i="13"/>
  <c r="AU67" i="13"/>
  <c r="AQ67" i="13"/>
  <c r="AP67" i="13"/>
  <c r="AL67" i="13"/>
  <c r="AK67" i="13"/>
  <c r="AB67" i="13"/>
  <c r="AV66" i="13"/>
  <c r="AU66" i="13"/>
  <c r="AQ66" i="13"/>
  <c r="AP66" i="13"/>
  <c r="AL66" i="13"/>
  <c r="AK66" i="13"/>
  <c r="AB66" i="13"/>
  <c r="AV65" i="13"/>
  <c r="AU65" i="13"/>
  <c r="AQ65" i="13"/>
  <c r="AP65" i="13"/>
  <c r="AL65" i="13"/>
  <c r="AL95" i="13" s="1"/>
  <c r="AK65" i="13"/>
  <c r="AK95" i="13" s="1"/>
  <c r="AB65" i="13"/>
  <c r="AF31" i="13"/>
  <c r="AF195" i="13" s="1"/>
  <c r="AE31" i="13"/>
  <c r="AE195" i="13" s="1"/>
  <c r="AF30" i="13"/>
  <c r="AF194" i="13" s="1"/>
  <c r="AE30" i="13"/>
  <c r="AE194" i="13" s="1"/>
  <c r="AF29" i="13"/>
  <c r="AF193" i="13" s="1"/>
  <c r="AE29" i="13"/>
  <c r="AE193" i="13" s="1"/>
  <c r="AA31" i="13"/>
  <c r="AA195" i="13" s="1"/>
  <c r="Z31" i="13"/>
  <c r="Z195" i="13" s="1"/>
  <c r="AA30" i="13"/>
  <c r="AA194" i="13" s="1"/>
  <c r="Z30" i="13"/>
  <c r="Z194" i="13" s="1"/>
  <c r="Z29" i="13"/>
  <c r="Z193" i="13" s="1"/>
  <c r="X31" i="13"/>
  <c r="X195" i="13" s="1"/>
  <c r="W31" i="13"/>
  <c r="W195" i="13" s="1"/>
  <c r="X30" i="13"/>
  <c r="X194" i="13" s="1"/>
  <c r="W30" i="13"/>
  <c r="W194" i="13" s="1"/>
  <c r="X29" i="13"/>
  <c r="X193" i="13" s="1"/>
  <c r="W29" i="13"/>
  <c r="W193" i="13" s="1"/>
  <c r="U31" i="13"/>
  <c r="U195" i="13" s="1"/>
  <c r="T31" i="13"/>
  <c r="T195" i="13" s="1"/>
  <c r="U30" i="13"/>
  <c r="U194" i="13" s="1"/>
  <c r="T30" i="13"/>
  <c r="T194" i="13" s="1"/>
  <c r="U29" i="13"/>
  <c r="U193" i="13" s="1"/>
  <c r="T29" i="13"/>
  <c r="T193" i="13" s="1"/>
  <c r="R31" i="13"/>
  <c r="R195" i="13" s="1"/>
  <c r="Q31" i="13"/>
  <c r="Q195" i="13" s="1"/>
  <c r="R30" i="13"/>
  <c r="R194" i="13" s="1"/>
  <c r="Q30" i="13"/>
  <c r="Q194" i="13" s="1"/>
  <c r="R29" i="13"/>
  <c r="R193" i="13" s="1"/>
  <c r="Q29" i="13"/>
  <c r="Q193" i="13" s="1"/>
  <c r="O31" i="13"/>
  <c r="N31" i="13"/>
  <c r="N195" i="13" s="1"/>
  <c r="O30" i="13"/>
  <c r="N30" i="13"/>
  <c r="O29" i="13"/>
  <c r="N29" i="13"/>
  <c r="N193" i="13" s="1"/>
  <c r="L31" i="13"/>
  <c r="K31" i="13"/>
  <c r="L30" i="13"/>
  <c r="K30" i="13"/>
  <c r="L29" i="13"/>
  <c r="K29" i="13"/>
  <c r="I30" i="13"/>
  <c r="I194" i="13" s="1"/>
  <c r="I31" i="13"/>
  <c r="I29" i="13"/>
  <c r="H30" i="13"/>
  <c r="H31" i="13"/>
  <c r="AV31" i="13"/>
  <c r="AU31" i="13"/>
  <c r="AQ31" i="13"/>
  <c r="AP31" i="13"/>
  <c r="AV30" i="13"/>
  <c r="AU30" i="13"/>
  <c r="AQ30" i="13"/>
  <c r="AP30" i="13"/>
  <c r="AL30" i="13"/>
  <c r="AK30" i="13"/>
  <c r="AG30" i="13"/>
  <c r="AG194" i="13" s="1"/>
  <c r="AB30" i="13"/>
  <c r="AB194" i="13" s="1"/>
  <c r="AV29" i="13"/>
  <c r="AU29" i="13"/>
  <c r="AQ29" i="13"/>
  <c r="AP29" i="13"/>
  <c r="AL29" i="13"/>
  <c r="AK29" i="13"/>
  <c r="AG29" i="13"/>
  <c r="AG193" i="13" s="1"/>
  <c r="H194" i="13" l="1"/>
  <c r="N194" i="13"/>
  <c r="S190" i="13"/>
  <c r="F190" i="13"/>
  <c r="V188" i="13"/>
  <c r="V191" i="13"/>
  <c r="Y190" i="13"/>
  <c r="Y187" i="13"/>
  <c r="AD190" i="13"/>
  <c r="J191" i="13"/>
  <c r="F191" i="13"/>
  <c r="S191" i="13"/>
  <c r="V190" i="13"/>
  <c r="V187" i="13"/>
  <c r="Y188" i="13"/>
  <c r="Y191" i="13"/>
  <c r="AI190" i="13"/>
  <c r="BA190" i="13"/>
  <c r="AD191" i="13"/>
  <c r="E191" i="13"/>
  <c r="E190" i="13"/>
  <c r="AI191" i="13"/>
  <c r="BA191" i="13"/>
  <c r="L193" i="13"/>
  <c r="S195" i="13"/>
  <c r="V194" i="13"/>
  <c r="Y195" i="13"/>
  <c r="I195" i="13"/>
  <c r="J95" i="13"/>
  <c r="F178" i="13"/>
  <c r="O193" i="13"/>
  <c r="O195" i="13"/>
  <c r="P195" i="13" s="1"/>
  <c r="AS195" i="13"/>
  <c r="AX194" i="13"/>
  <c r="AS194" i="13"/>
  <c r="S194" i="13"/>
  <c r="Y194" i="13"/>
  <c r="I193" i="13"/>
  <c r="L195" i="13"/>
  <c r="M195" i="13" s="1"/>
  <c r="O194" i="13"/>
  <c r="BA195" i="13"/>
  <c r="K195" i="13"/>
  <c r="AX195" i="13"/>
  <c r="BE97" i="13"/>
  <c r="AI195" i="13"/>
  <c r="AD195" i="13"/>
  <c r="BE95" i="13"/>
  <c r="AN194" i="13"/>
  <c r="BE96" i="13"/>
  <c r="H195" i="13"/>
  <c r="BE31" i="13"/>
  <c r="V195" i="13"/>
  <c r="AN195" i="13"/>
  <c r="BA194" i="13"/>
  <c r="AI194" i="13"/>
  <c r="AD194" i="13"/>
  <c r="BD29" i="13"/>
  <c r="BC29" i="13" s="1"/>
  <c r="BE30" i="13"/>
  <c r="K193" i="13"/>
  <c r="E193" i="13" s="1"/>
  <c r="BE29" i="13"/>
  <c r="K194" i="13"/>
  <c r="L194" i="13"/>
  <c r="BD95" i="13"/>
  <c r="BA29" i="13"/>
  <c r="BD30" i="13"/>
  <c r="BD96" i="13"/>
  <c r="BD31" i="13"/>
  <c r="BD97" i="13"/>
  <c r="BD67" i="13"/>
  <c r="BC97" i="13"/>
  <c r="BC31" i="13"/>
  <c r="BC96" i="13"/>
  <c r="F177" i="13"/>
  <c r="E178" i="13"/>
  <c r="BC95" i="13"/>
  <c r="BC30" i="13"/>
  <c r="F176" i="13"/>
  <c r="BC67" i="13"/>
  <c r="BC65" i="13"/>
  <c r="BC66" i="13"/>
  <c r="M97" i="13"/>
  <c r="Y97" i="13"/>
  <c r="Y95" i="13"/>
  <c r="V66" i="13"/>
  <c r="AS67" i="13"/>
  <c r="S66" i="13"/>
  <c r="E177" i="13"/>
  <c r="E176" i="13"/>
  <c r="S95" i="13"/>
  <c r="AN65" i="13"/>
  <c r="AS65" i="13"/>
  <c r="V65" i="13"/>
  <c r="P65" i="13"/>
  <c r="E29" i="13"/>
  <c r="F30" i="13"/>
  <c r="F31" i="13"/>
  <c r="J97" i="13"/>
  <c r="E31" i="13"/>
  <c r="F29" i="13"/>
  <c r="P66" i="13"/>
  <c r="F95" i="13"/>
  <c r="K148" i="13"/>
  <c r="L149" i="13"/>
  <c r="O148" i="13"/>
  <c r="R147" i="13"/>
  <c r="R149" i="13"/>
  <c r="U148" i="13"/>
  <c r="X147" i="13"/>
  <c r="X149" i="13"/>
  <c r="Z147" i="13"/>
  <c r="Z149" i="13"/>
  <c r="AC149" i="13"/>
  <c r="AH147" i="13"/>
  <c r="AJ148" i="13"/>
  <c r="AM149" i="13"/>
  <c r="AR147" i="13"/>
  <c r="AT148" i="13"/>
  <c r="AW149" i="13"/>
  <c r="AZ147" i="13"/>
  <c r="H147" i="13"/>
  <c r="K149" i="13"/>
  <c r="N147" i="13"/>
  <c r="N149" i="13"/>
  <c r="Q148" i="13"/>
  <c r="T147" i="13"/>
  <c r="T149" i="13"/>
  <c r="W148" i="13"/>
  <c r="AA147" i="13"/>
  <c r="AA149" i="13"/>
  <c r="AE147" i="13"/>
  <c r="AH148" i="13"/>
  <c r="AJ149" i="13"/>
  <c r="AO147" i="13"/>
  <c r="AR148" i="13"/>
  <c r="AT149" i="13"/>
  <c r="AY147" i="13"/>
  <c r="AZ148" i="13"/>
  <c r="L147" i="13"/>
  <c r="O147" i="13"/>
  <c r="O149" i="13"/>
  <c r="R148" i="13"/>
  <c r="U147" i="13"/>
  <c r="U149" i="13"/>
  <c r="X148" i="13"/>
  <c r="Z148" i="13"/>
  <c r="AC147" i="13"/>
  <c r="AE148" i="13"/>
  <c r="AH149" i="13"/>
  <c r="AM147" i="13"/>
  <c r="AO148" i="13"/>
  <c r="AR149" i="13"/>
  <c r="AW147" i="13"/>
  <c r="AY148" i="13"/>
  <c r="AZ149" i="13"/>
  <c r="K147" i="13"/>
  <c r="L148" i="13"/>
  <c r="N148" i="13"/>
  <c r="Q147" i="13"/>
  <c r="Q149" i="13"/>
  <c r="T148" i="13"/>
  <c r="W147" i="13"/>
  <c r="W149" i="13"/>
  <c r="AA148" i="13"/>
  <c r="AC148" i="13"/>
  <c r="AE149" i="13"/>
  <c r="AJ147" i="13"/>
  <c r="AM148" i="13"/>
  <c r="AO149" i="13"/>
  <c r="AT147" i="13"/>
  <c r="AW148" i="13"/>
  <c r="AY149" i="13"/>
  <c r="I148" i="13"/>
  <c r="H149" i="13"/>
  <c r="H148" i="13"/>
  <c r="F97" i="13"/>
  <c r="I147" i="13"/>
  <c r="F96" i="13"/>
  <c r="I149" i="13"/>
  <c r="BA31" i="13"/>
  <c r="AN95" i="13"/>
  <c r="AD67" i="13"/>
  <c r="Y96" i="13"/>
  <c r="V67" i="13"/>
  <c r="Y65" i="13"/>
  <c r="AI65" i="13"/>
  <c r="AI66" i="13"/>
  <c r="Y67" i="13"/>
  <c r="S67" i="13"/>
  <c r="E95" i="13"/>
  <c r="AN97" i="13"/>
  <c r="BA95" i="13"/>
  <c r="BA97" i="13"/>
  <c r="AX96" i="13"/>
  <c r="AX97" i="13"/>
  <c r="AS95" i="13"/>
  <c r="AN96" i="13"/>
  <c r="E96" i="13"/>
  <c r="AI97" i="13"/>
  <c r="AD95" i="13"/>
  <c r="AD97" i="13"/>
  <c r="E97" i="13"/>
  <c r="J96" i="13"/>
  <c r="P96" i="13"/>
  <c r="V96" i="13"/>
  <c r="BA96" i="13"/>
  <c r="M96" i="13"/>
  <c r="S96" i="13"/>
  <c r="P95" i="13"/>
  <c r="V95" i="13"/>
  <c r="AX95" i="13"/>
  <c r="G83" i="13"/>
  <c r="AX29" i="13"/>
  <c r="M65" i="13"/>
  <c r="M67" i="13"/>
  <c r="M95" i="13"/>
  <c r="AI96" i="13"/>
  <c r="P97" i="13"/>
  <c r="V97" i="13"/>
  <c r="AS97" i="13"/>
  <c r="E30" i="13"/>
  <c r="AX30" i="13"/>
  <c r="AN66" i="13"/>
  <c r="AI95" i="13"/>
  <c r="AD96" i="13"/>
  <c r="AS96" i="13"/>
  <c r="AX31" i="13"/>
  <c r="BA30" i="13"/>
  <c r="J66" i="13"/>
  <c r="BA65" i="13"/>
  <c r="AD66" i="13"/>
  <c r="AI67" i="13"/>
  <c r="G84" i="13"/>
  <c r="G85" i="13"/>
  <c r="BA67" i="13"/>
  <c r="AX66" i="13"/>
  <c r="J67" i="13"/>
  <c r="J65" i="13"/>
  <c r="AD65" i="13"/>
  <c r="AX65" i="13"/>
  <c r="Y66" i="13"/>
  <c r="AS66" i="13"/>
  <c r="P67" i="13"/>
  <c r="AN67" i="13"/>
  <c r="AX67" i="13"/>
  <c r="S65" i="13"/>
  <c r="M66" i="13"/>
  <c r="BA66" i="13"/>
  <c r="F193" i="13" l="1"/>
  <c r="E194" i="13"/>
  <c r="J195" i="13"/>
  <c r="G190" i="13"/>
  <c r="G191" i="13"/>
  <c r="BE149" i="13"/>
  <c r="BE148" i="13"/>
  <c r="BE147" i="13"/>
  <c r="E148" i="13"/>
  <c r="BD149" i="13"/>
  <c r="BD148" i="13"/>
  <c r="BD147" i="13"/>
  <c r="BC147" i="13"/>
  <c r="BC148" i="13"/>
  <c r="BC149" i="13"/>
  <c r="M149" i="13"/>
  <c r="E149" i="13"/>
  <c r="F149" i="13"/>
  <c r="F147" i="13"/>
  <c r="F148" i="13"/>
  <c r="E147" i="13"/>
  <c r="AX58" i="13"/>
  <c r="AX57" i="13"/>
  <c r="E195" i="13" l="1"/>
  <c r="G148" i="13"/>
  <c r="F195" i="13"/>
  <c r="F194" i="13"/>
  <c r="G149" i="13"/>
  <c r="G147" i="13"/>
  <c r="AS146" i="13"/>
  <c r="AS145" i="13"/>
  <c r="AS144" i="13"/>
  <c r="G195" i="13" l="1"/>
  <c r="G193" i="13"/>
  <c r="G194" i="13"/>
  <c r="AS52" i="13"/>
  <c r="F126" i="13" l="1"/>
  <c r="F127" i="13"/>
  <c r="F128" i="13"/>
  <c r="F124" i="13"/>
  <c r="F125" i="13"/>
  <c r="F123" i="13"/>
  <c r="AI127" i="13"/>
  <c r="AI126" i="13"/>
  <c r="AD127" i="13"/>
  <c r="AS62" i="13"/>
  <c r="AD63" i="13"/>
  <c r="AD62" i="13"/>
  <c r="M158" i="13" l="1"/>
  <c r="M157" i="13"/>
  <c r="AD126" i="13" l="1"/>
  <c r="V80" i="13"/>
  <c r="BA145" i="13"/>
  <c r="BA144" i="13"/>
  <c r="E101" i="13"/>
  <c r="F81" i="13" l="1"/>
  <c r="F82" i="13"/>
  <c r="F80" i="13"/>
  <c r="F46" i="13" l="1"/>
  <c r="E46" i="13"/>
  <c r="F45" i="13"/>
  <c r="E45" i="13"/>
  <c r="F44" i="13"/>
  <c r="E44" i="13"/>
  <c r="Y39" i="13"/>
  <c r="Y38" i="13"/>
  <c r="AV184" i="13" l="1"/>
  <c r="AU184" i="13"/>
  <c r="AV183" i="13"/>
  <c r="AU183" i="13"/>
  <c r="AV182" i="13"/>
  <c r="AU182" i="13"/>
  <c r="AQ184" i="13"/>
  <c r="AP184" i="13"/>
  <c r="AQ183" i="13"/>
  <c r="AP183" i="13"/>
  <c r="AP182" i="13"/>
  <c r="AQ182" i="13"/>
  <c r="AL184" i="13"/>
  <c r="AK184" i="13"/>
  <c r="AL183" i="13"/>
  <c r="AK183" i="13"/>
  <c r="AL182" i="13"/>
  <c r="AL31" i="13" s="1"/>
  <c r="AK182" i="13"/>
  <c r="AK31" i="13" s="1"/>
  <c r="AG184" i="13"/>
  <c r="AF184" i="13"/>
  <c r="AG183" i="13"/>
  <c r="AF183" i="13"/>
  <c r="AG182" i="13"/>
  <c r="AG31" i="13" s="1"/>
  <c r="AG195" i="13" s="1"/>
  <c r="AF182" i="13"/>
  <c r="AB184" i="13"/>
  <c r="AA184" i="13"/>
  <c r="AB183" i="13"/>
  <c r="AA183" i="13"/>
  <c r="AA182" i="13"/>
  <c r="AB182" i="13"/>
  <c r="AB31" i="13" s="1"/>
  <c r="AB195" i="13" s="1"/>
  <c r="P145" i="13" l="1"/>
  <c r="P146" i="13"/>
  <c r="P144" i="13"/>
  <c r="AI143" i="13"/>
  <c r="F143" i="13"/>
  <c r="E143" i="13"/>
  <c r="AX142" i="13"/>
  <c r="AN142" i="13"/>
  <c r="AI142" i="13"/>
  <c r="F142" i="13"/>
  <c r="E142" i="13"/>
  <c r="AX141" i="13"/>
  <c r="AN141" i="13"/>
  <c r="AI141" i="13"/>
  <c r="F141" i="13"/>
  <c r="E141" i="13"/>
  <c r="Y63" i="13"/>
  <c r="Y62" i="13"/>
  <c r="G142" i="13" l="1"/>
  <c r="G143" i="13"/>
  <c r="G141" i="13"/>
  <c r="BA61" i="13"/>
  <c r="AX61" i="13"/>
  <c r="F61" i="13"/>
  <c r="E61" i="13"/>
  <c r="BA60" i="13"/>
  <c r="AX60" i="13"/>
  <c r="F60" i="13"/>
  <c r="BA59" i="13"/>
  <c r="AX59" i="13"/>
  <c r="F59" i="13"/>
  <c r="G59" i="13" l="1"/>
  <c r="G60" i="13"/>
  <c r="G61" i="13"/>
  <c r="BA140" i="13" l="1"/>
  <c r="BA137" i="13"/>
  <c r="BA94" i="13" l="1"/>
  <c r="F88" i="13"/>
  <c r="BA87" i="13"/>
  <c r="AS87" i="13"/>
  <c r="F87" i="13"/>
  <c r="BA86" i="13"/>
  <c r="AS86" i="13"/>
  <c r="F86" i="13"/>
  <c r="G86" i="13" l="1"/>
  <c r="G88" i="13"/>
  <c r="G87" i="13"/>
  <c r="AS130" i="13"/>
  <c r="AN130" i="13"/>
  <c r="AI146" i="13" l="1"/>
  <c r="AD124" i="13" l="1"/>
  <c r="E113" i="13" l="1"/>
  <c r="F113" i="13"/>
  <c r="E116" i="13"/>
  <c r="F116" i="13"/>
  <c r="E117" i="13"/>
  <c r="F117" i="13"/>
  <c r="E110" i="13"/>
  <c r="F110" i="13"/>
  <c r="E111" i="13"/>
  <c r="F111" i="13"/>
  <c r="E112" i="13"/>
  <c r="F112" i="13"/>
  <c r="G116" i="13" l="1"/>
  <c r="G110" i="13"/>
  <c r="G111" i="13"/>
  <c r="G113" i="13"/>
  <c r="G117" i="13"/>
  <c r="G112" i="13"/>
  <c r="V174" i="13"/>
  <c r="V173" i="13"/>
  <c r="Y125" i="13"/>
  <c r="Y124" i="13"/>
  <c r="Y123" i="13"/>
  <c r="S171" i="13" l="1"/>
  <c r="S170" i="13"/>
  <c r="S45" i="13"/>
  <c r="AV198" i="13"/>
  <c r="AU198" i="13"/>
  <c r="AV197" i="13"/>
  <c r="AU197" i="13"/>
  <c r="AU196" i="13"/>
  <c r="AV196" i="13"/>
  <c r="AG202" i="13"/>
  <c r="AF202" i="13"/>
  <c r="AA202" i="13"/>
  <c r="AB202" i="13"/>
  <c r="AA199" i="13"/>
  <c r="AB199" i="13"/>
  <c r="E207" i="13"/>
  <c r="F206" i="13"/>
  <c r="E206" i="13"/>
  <c r="F205" i="13"/>
  <c r="E205" i="13"/>
  <c r="AZ169" i="13"/>
  <c r="AZ201" i="13" s="1"/>
  <c r="AZ168" i="13"/>
  <c r="AZ200" i="13" s="1"/>
  <c r="AZ167" i="13"/>
  <c r="AZ199" i="13" s="1"/>
  <c r="AY169" i="13"/>
  <c r="AY201" i="13" s="1"/>
  <c r="AY168" i="13"/>
  <c r="AY200" i="13" s="1"/>
  <c r="AY167" i="13"/>
  <c r="AY199" i="13" s="1"/>
  <c r="AW169" i="13"/>
  <c r="AW201" i="13" s="1"/>
  <c r="AW168" i="13"/>
  <c r="AW200" i="13" s="1"/>
  <c r="AW167" i="13"/>
  <c r="AW199" i="13" s="1"/>
  <c r="AT169" i="13"/>
  <c r="AT201" i="13" s="1"/>
  <c r="AR169" i="13"/>
  <c r="AR201" i="13" s="1"/>
  <c r="AR168" i="13"/>
  <c r="AR200" i="13" s="1"/>
  <c r="AR167" i="13"/>
  <c r="AR199" i="13" s="1"/>
  <c r="AO168" i="13"/>
  <c r="AO200" i="13" s="1"/>
  <c r="AO169" i="13"/>
  <c r="AO201" i="13" s="1"/>
  <c r="AO167" i="13"/>
  <c r="AO199" i="13" s="1"/>
  <c r="AM169" i="13"/>
  <c r="AM201" i="13" s="1"/>
  <c r="AM168" i="13"/>
  <c r="AM200" i="13" s="1"/>
  <c r="AM167" i="13"/>
  <c r="AM199" i="13" s="1"/>
  <c r="AJ169" i="13"/>
  <c r="AJ201" i="13" s="1"/>
  <c r="AJ168" i="13"/>
  <c r="AJ200" i="13" s="1"/>
  <c r="AJ167" i="13"/>
  <c r="AJ199" i="13" s="1"/>
  <c r="AH169" i="13"/>
  <c r="AH201" i="13" s="1"/>
  <c r="AE169" i="13"/>
  <c r="AE201" i="13" s="1"/>
  <c r="AH168" i="13"/>
  <c r="AH200" i="13" s="1"/>
  <c r="AE168" i="13"/>
  <c r="AE200" i="13" s="1"/>
  <c r="AH167" i="13"/>
  <c r="AH199" i="13" s="1"/>
  <c r="AE167" i="13"/>
  <c r="AE199" i="13" s="1"/>
  <c r="AC169" i="13"/>
  <c r="AC201" i="13" s="1"/>
  <c r="AC168" i="13"/>
  <c r="AC200" i="13" s="1"/>
  <c r="AC167" i="13"/>
  <c r="AC199" i="13" s="1"/>
  <c r="Z168" i="13"/>
  <c r="Z200" i="13" s="1"/>
  <c r="Z169" i="13"/>
  <c r="Z201" i="13" s="1"/>
  <c r="Z167" i="13"/>
  <c r="Z199" i="13" s="1"/>
  <c r="X169" i="13"/>
  <c r="X201" i="13" s="1"/>
  <c r="W169" i="13"/>
  <c r="W201" i="13" s="1"/>
  <c r="X168" i="13"/>
  <c r="X200" i="13" s="1"/>
  <c r="W168" i="13"/>
  <c r="W200" i="13" s="1"/>
  <c r="X167" i="13"/>
  <c r="X199" i="13" s="1"/>
  <c r="W167" i="13"/>
  <c r="W199" i="13" s="1"/>
  <c r="U169" i="13"/>
  <c r="U201" i="13" s="1"/>
  <c r="T169" i="13"/>
  <c r="T201" i="13" s="1"/>
  <c r="U168" i="13"/>
  <c r="U200" i="13" s="1"/>
  <c r="T168" i="13"/>
  <c r="T200" i="13" s="1"/>
  <c r="U167" i="13"/>
  <c r="U199" i="13" s="1"/>
  <c r="T167" i="13"/>
  <c r="T199" i="13" s="1"/>
  <c r="R169" i="13"/>
  <c r="R201" i="13" s="1"/>
  <c r="R168" i="13"/>
  <c r="R200" i="13" s="1"/>
  <c r="R167" i="13"/>
  <c r="R199" i="13" s="1"/>
  <c r="Q168" i="13"/>
  <c r="Q200" i="13" s="1"/>
  <c r="Q169" i="13"/>
  <c r="Q201" i="13" s="1"/>
  <c r="Q167" i="13"/>
  <c r="O169" i="13"/>
  <c r="O201" i="13" s="1"/>
  <c r="N169" i="13"/>
  <c r="N201" i="13" s="1"/>
  <c r="O168" i="13"/>
  <c r="O200" i="13" s="1"/>
  <c r="N200" i="13"/>
  <c r="O167" i="13"/>
  <c r="O199" i="13" s="1"/>
  <c r="N199" i="13"/>
  <c r="L169" i="13"/>
  <c r="K169" i="13"/>
  <c r="K201" i="13" s="1"/>
  <c r="L168" i="13"/>
  <c r="K168" i="13"/>
  <c r="K200" i="13" s="1"/>
  <c r="L167" i="13"/>
  <c r="K167" i="13"/>
  <c r="K199" i="13" s="1"/>
  <c r="I169" i="13"/>
  <c r="I201" i="13" s="1"/>
  <c r="I168" i="13"/>
  <c r="I200" i="13" s="1"/>
  <c r="I167" i="13"/>
  <c r="I199" i="13" s="1"/>
  <c r="H168" i="13"/>
  <c r="H200" i="13" s="1"/>
  <c r="H169" i="13"/>
  <c r="H201" i="13" s="1"/>
  <c r="H167" i="13"/>
  <c r="H199" i="13" s="1"/>
  <c r="F175" i="13"/>
  <c r="E175" i="13"/>
  <c r="F174" i="13"/>
  <c r="E174" i="13"/>
  <c r="F173" i="13"/>
  <c r="E173" i="13"/>
  <c r="L199" i="13" l="1"/>
  <c r="F199" i="13" s="1"/>
  <c r="L182" i="13"/>
  <c r="L10" i="13" s="1"/>
  <c r="L21" i="13" s="1"/>
  <c r="L201" i="13"/>
  <c r="L184" i="13"/>
  <c r="L12" i="13" s="1"/>
  <c r="L23" i="13" s="1"/>
  <c r="L200" i="13"/>
  <c r="F200" i="13" s="1"/>
  <c r="L183" i="13"/>
  <c r="L11" i="13" s="1"/>
  <c r="L22" i="13" s="1"/>
  <c r="F201" i="13"/>
  <c r="E201" i="13"/>
  <c r="E168" i="13"/>
  <c r="E200" i="13"/>
  <c r="G173" i="13"/>
  <c r="G175" i="13"/>
  <c r="F168" i="13"/>
  <c r="G174" i="13"/>
  <c r="F167" i="13"/>
  <c r="E167" i="13"/>
  <c r="Q199" i="13"/>
  <c r="E199" i="13" s="1"/>
  <c r="Y47" i="13" l="1"/>
  <c r="BA139" i="13" l="1"/>
  <c r="BA138" i="13"/>
  <c r="BA76" i="13"/>
  <c r="BA74" i="13"/>
  <c r="BA78" i="13"/>
  <c r="BA77" i="13"/>
  <c r="BA64" i="13"/>
  <c r="BA63" i="13"/>
  <c r="BA62" i="13"/>
  <c r="F139" i="13" l="1"/>
  <c r="F138" i="13"/>
  <c r="F136" i="13"/>
  <c r="F135" i="13"/>
  <c r="AX136" i="13"/>
  <c r="AX135" i="13"/>
  <c r="AX74" i="13"/>
  <c r="F74" i="13"/>
  <c r="AX55" i="13"/>
  <c r="AX54" i="13"/>
  <c r="AX53" i="13"/>
  <c r="AX52" i="13"/>
  <c r="AX50" i="13"/>
  <c r="AI145" i="13"/>
  <c r="AI144" i="13"/>
  <c r="F102" i="13"/>
  <c r="E102" i="13"/>
  <c r="F101" i="13"/>
  <c r="AN145" i="13"/>
  <c r="AD123" i="13"/>
  <c r="F121" i="13"/>
  <c r="F120" i="13"/>
  <c r="AI77" i="13"/>
  <c r="F79" i="13"/>
  <c r="F78" i="13"/>
  <c r="F77" i="13"/>
  <c r="E77" i="13"/>
  <c r="BA70" i="13" l="1"/>
  <c r="BA69" i="13"/>
  <c r="BA68" i="13"/>
  <c r="AS50" i="13"/>
  <c r="F49" i="13"/>
  <c r="E49" i="13"/>
  <c r="F48" i="13"/>
  <c r="E48" i="13"/>
  <c r="F47" i="13"/>
  <c r="E47" i="13"/>
  <c r="AI47" i="13"/>
  <c r="AD47" i="13"/>
  <c r="AX73" i="13"/>
  <c r="AS73" i="13"/>
  <c r="AN73" i="13"/>
  <c r="AI73" i="13"/>
  <c r="AD73" i="13"/>
  <c r="Y73" i="13"/>
  <c r="AS108" i="13"/>
  <c r="AS107" i="13"/>
  <c r="Y45" i="13"/>
  <c r="Y44" i="13"/>
  <c r="Y42" i="13"/>
  <c r="Y41" i="13"/>
  <c r="M73" i="13"/>
  <c r="BA136" i="13"/>
  <c r="BA135" i="13"/>
  <c r="BA93" i="13"/>
  <c r="BA92" i="13"/>
  <c r="AN206" i="13"/>
  <c r="AN207" i="13"/>
  <c r="AN205" i="13"/>
  <c r="AI205" i="13"/>
  <c r="AI207" i="13"/>
  <c r="AI206" i="13"/>
  <c r="AX200" i="13"/>
  <c r="Y201" i="13"/>
  <c r="Y200" i="13"/>
  <c r="Y199" i="13"/>
  <c r="AZ204" i="13"/>
  <c r="AZ203" i="13"/>
  <c r="AZ202" i="13"/>
  <c r="AY204" i="13"/>
  <c r="AY203" i="13"/>
  <c r="AY202" i="13"/>
  <c r="AW204" i="13"/>
  <c r="AW203" i="13"/>
  <c r="AW202" i="13"/>
  <c r="AT204" i="13"/>
  <c r="AT203" i="13"/>
  <c r="AT202" i="13"/>
  <c r="AR204" i="13"/>
  <c r="AR203" i="13"/>
  <c r="AR202" i="13"/>
  <c r="AO204" i="13"/>
  <c r="AO203" i="13"/>
  <c r="AO202" i="13"/>
  <c r="AM204" i="13"/>
  <c r="AM203" i="13"/>
  <c r="AM202" i="13"/>
  <c r="AJ204" i="13"/>
  <c r="AJ203" i="13"/>
  <c r="AJ202" i="13"/>
  <c r="AH204" i="13"/>
  <c r="AH203" i="13"/>
  <c r="AH202" i="13"/>
  <c r="AE204" i="13"/>
  <c r="AE203" i="13"/>
  <c r="AE202" i="13"/>
  <c r="AC204" i="13"/>
  <c r="AC203" i="13"/>
  <c r="AC202" i="13"/>
  <c r="Z204" i="13"/>
  <c r="Z203" i="13"/>
  <c r="Z202" i="13"/>
  <c r="X204" i="13"/>
  <c r="W204" i="13"/>
  <c r="X203" i="13"/>
  <c r="W203" i="13"/>
  <c r="X202" i="13"/>
  <c r="W202" i="13"/>
  <c r="U204" i="13"/>
  <c r="T204" i="13"/>
  <c r="U203" i="13"/>
  <c r="T203" i="13"/>
  <c r="U202" i="13"/>
  <c r="T202" i="13"/>
  <c r="R204" i="13"/>
  <c r="Q204" i="13"/>
  <c r="R203" i="13"/>
  <c r="Q203" i="13"/>
  <c r="R202" i="13"/>
  <c r="Q202" i="13"/>
  <c r="O204" i="13"/>
  <c r="N204" i="13"/>
  <c r="O203" i="13"/>
  <c r="N203" i="13"/>
  <c r="N202" i="13"/>
  <c r="L204" i="13"/>
  <c r="K204" i="13"/>
  <c r="L203" i="13"/>
  <c r="K203" i="13"/>
  <c r="L202" i="13"/>
  <c r="K202" i="13"/>
  <c r="I204" i="13"/>
  <c r="H204" i="13"/>
  <c r="I203" i="13"/>
  <c r="H203" i="13"/>
  <c r="I202" i="13"/>
  <c r="H202" i="13"/>
  <c r="AN168" i="13"/>
  <c r="AI168" i="13"/>
  <c r="AI169" i="13"/>
  <c r="AI167" i="13"/>
  <c r="Y169" i="13"/>
  <c r="Y167" i="13"/>
  <c r="V169" i="13"/>
  <c r="V167" i="13"/>
  <c r="N164" i="13"/>
  <c r="M169" i="13"/>
  <c r="M168" i="13"/>
  <c r="M167" i="13"/>
  <c r="J167" i="13"/>
  <c r="AZ153" i="13"/>
  <c r="AZ152" i="13"/>
  <c r="AY153" i="13"/>
  <c r="AY152" i="13"/>
  <c r="AY151" i="13"/>
  <c r="AW153" i="13"/>
  <c r="AT153" i="13"/>
  <c r="AW152" i="13"/>
  <c r="AT152" i="13"/>
  <c r="AT151" i="13"/>
  <c r="AR153" i="13"/>
  <c r="AR152" i="13"/>
  <c r="AO153" i="13"/>
  <c r="AO152" i="13"/>
  <c r="AO151" i="13"/>
  <c r="AM153" i="13"/>
  <c r="AM152" i="13"/>
  <c r="AM151" i="13"/>
  <c r="AJ153" i="13"/>
  <c r="AJ152" i="13"/>
  <c r="AJ151" i="13"/>
  <c r="AH153" i="13"/>
  <c r="AH152" i="13"/>
  <c r="AE153" i="13"/>
  <c r="AE152" i="13"/>
  <c r="AE151" i="13"/>
  <c r="AC153" i="13"/>
  <c r="AC152" i="13"/>
  <c r="AC151" i="13"/>
  <c r="Z152" i="13"/>
  <c r="Z151" i="13"/>
  <c r="X153" i="13"/>
  <c r="W153" i="13"/>
  <c r="W152" i="13"/>
  <c r="X151" i="13"/>
  <c r="W151" i="13"/>
  <c r="U153" i="13"/>
  <c r="T153" i="13"/>
  <c r="U152" i="13"/>
  <c r="T152" i="13"/>
  <c r="T151" i="13"/>
  <c r="R153" i="13"/>
  <c r="Q153" i="13"/>
  <c r="Q152" i="13"/>
  <c r="R151" i="13"/>
  <c r="Q151" i="13"/>
  <c r="N152" i="13"/>
  <c r="N151" i="13"/>
  <c r="F181" i="13"/>
  <c r="E181" i="13"/>
  <c r="F180" i="13"/>
  <c r="E180" i="13"/>
  <c r="F179" i="13"/>
  <c r="E179" i="13"/>
  <c r="F172" i="13"/>
  <c r="E172" i="13"/>
  <c r="F171" i="13"/>
  <c r="E171" i="13"/>
  <c r="F170" i="13"/>
  <c r="E170" i="13"/>
  <c r="E169" i="13"/>
  <c r="AS74" i="13"/>
  <c r="AS55" i="13"/>
  <c r="AS53" i="13"/>
  <c r="F146" i="13"/>
  <c r="F145" i="13"/>
  <c r="F144" i="13"/>
  <c r="AX145" i="13"/>
  <c r="AX144" i="13"/>
  <c r="AN144" i="13"/>
  <c r="F131" i="13"/>
  <c r="F130" i="13"/>
  <c r="F129" i="13"/>
  <c r="AN129" i="13"/>
  <c r="AN79" i="13"/>
  <c r="AN77" i="13"/>
  <c r="AN76" i="13"/>
  <c r="AN74" i="13"/>
  <c r="F52" i="13"/>
  <c r="F51" i="13"/>
  <c r="F50" i="13"/>
  <c r="AN54" i="13"/>
  <c r="F64" i="13"/>
  <c r="F63" i="13"/>
  <c r="F62" i="13"/>
  <c r="F58" i="13"/>
  <c r="F57" i="13"/>
  <c r="F56" i="13"/>
  <c r="F55" i="13"/>
  <c r="F54" i="13"/>
  <c r="F53" i="13"/>
  <c r="E64" i="13"/>
  <c r="E58" i="13"/>
  <c r="E57" i="13"/>
  <c r="E56" i="13"/>
  <c r="E55" i="13"/>
  <c r="E54" i="13"/>
  <c r="E51" i="13"/>
  <c r="E52" i="13"/>
  <c r="E50" i="13"/>
  <c r="AN52" i="13"/>
  <c r="AN51" i="13"/>
  <c r="AS131" i="13"/>
  <c r="AS129" i="13"/>
  <c r="AS77" i="13"/>
  <c r="V109" i="13"/>
  <c r="AS124" i="13"/>
  <c r="AS125" i="13"/>
  <c r="AS123" i="13"/>
  <c r="AS92" i="13"/>
  <c r="AI76" i="13"/>
  <c r="AI74" i="13"/>
  <c r="AD76" i="13"/>
  <c r="F76" i="13"/>
  <c r="G76" i="13" s="1"/>
  <c r="E74" i="13"/>
  <c r="G74" i="13" s="1"/>
  <c r="AD80" i="13"/>
  <c r="F72" i="13"/>
  <c r="F73" i="13"/>
  <c r="F71" i="13"/>
  <c r="AD77" i="13"/>
  <c r="G82" i="13"/>
  <c r="G80" i="13"/>
  <c r="AI80" i="13"/>
  <c r="Y80" i="13"/>
  <c r="V76" i="13"/>
  <c r="AD125" i="13"/>
  <c r="Y122" i="13"/>
  <c r="Y121" i="13"/>
  <c r="Y120" i="13"/>
  <c r="V107" i="13"/>
  <c r="V74" i="13"/>
  <c r="Y76" i="13"/>
  <c r="Y74" i="13"/>
  <c r="Y79" i="13"/>
  <c r="Y77" i="13"/>
  <c r="V77" i="13"/>
  <c r="Y49" i="13"/>
  <c r="V46" i="13"/>
  <c r="V45" i="13"/>
  <c r="V44" i="13"/>
  <c r="S71" i="13"/>
  <c r="S46" i="13"/>
  <c r="S44" i="13"/>
  <c r="S43" i="13"/>
  <c r="S42" i="13"/>
  <c r="S41" i="13"/>
  <c r="S39" i="13"/>
  <c r="S40" i="13"/>
  <c r="S38" i="13"/>
  <c r="P76" i="13"/>
  <c r="P37" i="13"/>
  <c r="P36" i="13"/>
  <c r="P35" i="13"/>
  <c r="F103" i="13"/>
  <c r="S80" i="13"/>
  <c r="J79" i="13"/>
  <c r="J77" i="13"/>
  <c r="M102" i="13"/>
  <c r="M101" i="13"/>
  <c r="M100" i="13"/>
  <c r="M99" i="13"/>
  <c r="M98" i="13"/>
  <c r="P79" i="13"/>
  <c r="M79" i="13"/>
  <c r="P74" i="13"/>
  <c r="M76" i="13"/>
  <c r="M74" i="13"/>
  <c r="J76" i="13"/>
  <c r="J74" i="13"/>
  <c r="P73" i="13"/>
  <c r="P71" i="13"/>
  <c r="M71" i="13"/>
  <c r="J73" i="13"/>
  <c r="J72" i="13"/>
  <c r="J71" i="13"/>
  <c r="M37" i="13"/>
  <c r="M36" i="13"/>
  <c r="M35" i="13"/>
  <c r="J33" i="13"/>
  <c r="J34" i="13"/>
  <c r="J32" i="13"/>
  <c r="AD180" i="13"/>
  <c r="AD179" i="13"/>
  <c r="O164" i="13"/>
  <c r="O163" i="13"/>
  <c r="O160" i="13"/>
  <c r="L164" i="13"/>
  <c r="K164" i="13"/>
  <c r="L163" i="13"/>
  <c r="K163" i="13"/>
  <c r="L160" i="13"/>
  <c r="K160" i="13"/>
  <c r="I163" i="13"/>
  <c r="I158" i="13" s="1"/>
  <c r="I164" i="13"/>
  <c r="I159" i="13" s="1"/>
  <c r="I156" i="13" s="1"/>
  <c r="I198" i="13" s="1"/>
  <c r="F198" i="13" s="1"/>
  <c r="H163" i="13"/>
  <c r="H158" i="13" s="1"/>
  <c r="H164" i="13"/>
  <c r="H159" i="13" s="1"/>
  <c r="H156" i="13" s="1"/>
  <c r="H198" i="13" s="1"/>
  <c r="I160" i="13"/>
  <c r="I157" i="13" s="1"/>
  <c r="H160" i="13"/>
  <c r="H157" i="13" s="1"/>
  <c r="S105" i="13"/>
  <c r="S104" i="13"/>
  <c r="E146" i="13"/>
  <c r="E145" i="13"/>
  <c r="E144" i="13"/>
  <c r="F140" i="13"/>
  <c r="E140" i="13"/>
  <c r="E139" i="13"/>
  <c r="G139" i="13" s="1"/>
  <c r="E138" i="13"/>
  <c r="G138" i="13" s="1"/>
  <c r="F137" i="13"/>
  <c r="E137" i="13"/>
  <c r="E136" i="13"/>
  <c r="G136" i="13" s="1"/>
  <c r="E135" i="13"/>
  <c r="G135" i="13" s="1"/>
  <c r="F134" i="13"/>
  <c r="E134" i="13"/>
  <c r="F133" i="13"/>
  <c r="E133" i="13"/>
  <c r="F132" i="13"/>
  <c r="E132" i="13"/>
  <c r="E131" i="13"/>
  <c r="E130" i="13"/>
  <c r="E129" i="13"/>
  <c r="E128" i="13"/>
  <c r="E127" i="13"/>
  <c r="E126" i="13"/>
  <c r="E125" i="13"/>
  <c r="E124" i="13"/>
  <c r="G124" i="13" s="1"/>
  <c r="E123" i="13"/>
  <c r="F122" i="13"/>
  <c r="E122" i="13"/>
  <c r="E121" i="13"/>
  <c r="G121" i="13" s="1"/>
  <c r="E120" i="13"/>
  <c r="G120" i="13" s="1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E103" i="13"/>
  <c r="G102" i="13"/>
  <c r="F100" i="13"/>
  <c r="E100" i="13"/>
  <c r="F99" i="13"/>
  <c r="E99" i="13"/>
  <c r="F98" i="13"/>
  <c r="E98" i="13"/>
  <c r="S79" i="13"/>
  <c r="S76" i="13"/>
  <c r="S74" i="13"/>
  <c r="BA73" i="13"/>
  <c r="AX71" i="13"/>
  <c r="AS71" i="13"/>
  <c r="AN71" i="13"/>
  <c r="AI71" i="13"/>
  <c r="AD71" i="13"/>
  <c r="Y71" i="13"/>
  <c r="V71" i="13"/>
  <c r="E73" i="13"/>
  <c r="E72" i="13"/>
  <c r="F70" i="13"/>
  <c r="E70" i="13"/>
  <c r="F69" i="13"/>
  <c r="E69" i="13"/>
  <c r="F68" i="13"/>
  <c r="E68" i="13"/>
  <c r="AQ193" i="13"/>
  <c r="AP193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3" i="13"/>
  <c r="F34" i="13"/>
  <c r="E33" i="13"/>
  <c r="E34" i="13"/>
  <c r="F32" i="13"/>
  <c r="E32" i="13"/>
  <c r="AX62" i="13"/>
  <c r="AX56" i="13"/>
  <c r="AN55" i="13"/>
  <c r="AN53" i="13"/>
  <c r="AN50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C14" i="8" s="1"/>
  <c r="D14" i="8" s="1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205" i="13"/>
  <c r="AI201" i="13"/>
  <c r="AS199" i="13"/>
  <c r="AS207" i="13"/>
  <c r="AX199" i="13"/>
  <c r="AX207" i="13"/>
  <c r="AD206" i="13"/>
  <c r="AI200" i="13"/>
  <c r="AS200" i="13"/>
  <c r="AS206" i="13"/>
  <c r="AX206" i="13"/>
  <c r="AD199" i="13"/>
  <c r="AD200" i="13"/>
  <c r="G79" i="13"/>
  <c r="G77" i="13"/>
  <c r="G78" i="13"/>
  <c r="G81" i="13"/>
  <c r="AD201" i="13"/>
  <c r="AD207" i="13"/>
  <c r="AI199" i="13"/>
  <c r="AS201" i="13"/>
  <c r="AS205" i="13"/>
  <c r="AX201" i="13"/>
  <c r="AX205" i="13"/>
  <c r="G101" i="13"/>
  <c r="C19" i="8" l="1"/>
  <c r="D19" i="8" s="1"/>
  <c r="BA187" i="13"/>
  <c r="AX188" i="13"/>
  <c r="AS187" i="13"/>
  <c r="AN188" i="13"/>
  <c r="AD188" i="13"/>
  <c r="S187" i="13"/>
  <c r="E187" i="13"/>
  <c r="BC187" i="13"/>
  <c r="S188" i="13"/>
  <c r="AI188" i="13"/>
  <c r="AS188" i="13"/>
  <c r="BA188" i="13"/>
  <c r="J187" i="13"/>
  <c r="F187" i="13"/>
  <c r="AD187" i="13"/>
  <c r="AN187" i="13"/>
  <c r="AX187" i="13"/>
  <c r="E188" i="13"/>
  <c r="BC188" i="13"/>
  <c r="J188" i="13"/>
  <c r="F188" i="13"/>
  <c r="AI187" i="13"/>
  <c r="E66" i="13"/>
  <c r="G66" i="13" s="1"/>
  <c r="G73" i="13"/>
  <c r="E67" i="13"/>
  <c r="C5" i="8"/>
  <c r="D5" i="8" s="1"/>
  <c r="D24" i="8" s="1"/>
  <c r="C11" i="8"/>
  <c r="D11" i="8" s="1"/>
  <c r="I154" i="13"/>
  <c r="I196" i="13" s="1"/>
  <c r="F157" i="13"/>
  <c r="H155" i="13"/>
  <c r="H197" i="13" s="1"/>
  <c r="E158" i="13"/>
  <c r="H154" i="13"/>
  <c r="H196" i="13" s="1"/>
  <c r="E157" i="13"/>
  <c r="I155" i="13"/>
  <c r="I197" i="13" s="1"/>
  <c r="F158" i="13"/>
  <c r="S153" i="13"/>
  <c r="R152" i="13"/>
  <c r="S152" i="13" s="1"/>
  <c r="V152" i="13"/>
  <c r="U151" i="13"/>
  <c r="V151" i="13" s="1"/>
  <c r="Y153" i="13"/>
  <c r="X152" i="13"/>
  <c r="AI152" i="13"/>
  <c r="AH151" i="13"/>
  <c r="AI151" i="13" s="1"/>
  <c r="AS152" i="13"/>
  <c r="AR151" i="13"/>
  <c r="AS151" i="13" s="1"/>
  <c r="AX152" i="13"/>
  <c r="AW151" i="13"/>
  <c r="AX151" i="13" s="1"/>
  <c r="BA152" i="13"/>
  <c r="AZ151" i="13"/>
  <c r="BA151" i="13" s="1"/>
  <c r="AD198" i="13"/>
  <c r="Z153" i="13"/>
  <c r="AD153" i="13" s="1"/>
  <c r="S151" i="13"/>
  <c r="Y151" i="13"/>
  <c r="AD151" i="13"/>
  <c r="AN151" i="13"/>
  <c r="AS153" i="13"/>
  <c r="AX153" i="13"/>
  <c r="AI153" i="13"/>
  <c r="BA153" i="13"/>
  <c r="V153" i="13"/>
  <c r="Y152" i="13"/>
  <c r="AD152" i="13"/>
  <c r="AN152" i="13"/>
  <c r="AN153" i="13"/>
  <c r="P163" i="13"/>
  <c r="G97" i="13"/>
  <c r="G96" i="13"/>
  <c r="G65" i="13"/>
  <c r="Z183" i="13"/>
  <c r="Z11" i="13" s="1"/>
  <c r="Z22" i="13" s="1"/>
  <c r="AC184" i="13"/>
  <c r="AC12" i="13" s="1"/>
  <c r="AC23" i="13" s="1"/>
  <c r="J202" i="13"/>
  <c r="J204" i="13"/>
  <c r="P204" i="13"/>
  <c r="AN203" i="13"/>
  <c r="E160" i="13"/>
  <c r="P160" i="13"/>
  <c r="M193" i="13"/>
  <c r="S203" i="13"/>
  <c r="V202" i="13"/>
  <c r="V204" i="13"/>
  <c r="Y203" i="13"/>
  <c r="AD203" i="13"/>
  <c r="J203" i="13"/>
  <c r="G63" i="13"/>
  <c r="G56" i="13"/>
  <c r="AD202" i="13"/>
  <c r="AI204" i="13"/>
  <c r="AS204" i="13"/>
  <c r="AD204" i="13"/>
  <c r="AX204" i="13"/>
  <c r="G103" i="13"/>
  <c r="G50" i="13"/>
  <c r="AX203" i="13"/>
  <c r="BA204" i="13"/>
  <c r="AD177" i="13"/>
  <c r="AC183" i="13"/>
  <c r="AC11" i="13" s="1"/>
  <c r="AC22" i="13" s="1"/>
  <c r="AE184" i="13"/>
  <c r="AE12" i="13" s="1"/>
  <c r="AE23" i="13" s="1"/>
  <c r="AM183" i="13"/>
  <c r="AM11" i="13" s="1"/>
  <c r="AM22" i="13" s="1"/>
  <c r="AO184" i="13"/>
  <c r="AO12" i="13" s="1"/>
  <c r="AO23" i="13" s="1"/>
  <c r="V203" i="13"/>
  <c r="G48" i="13"/>
  <c r="G170" i="13"/>
  <c r="G172" i="13"/>
  <c r="G180" i="13"/>
  <c r="AN202" i="13"/>
  <c r="AX202" i="13"/>
  <c r="G181" i="13"/>
  <c r="AI202" i="13"/>
  <c r="AH184" i="13"/>
  <c r="AH12" i="13" s="1"/>
  <c r="AH23" i="13" s="1"/>
  <c r="G130" i="13"/>
  <c r="G131" i="13"/>
  <c r="AN176" i="13"/>
  <c r="M202" i="13"/>
  <c r="Y202" i="13"/>
  <c r="Z184" i="13"/>
  <c r="Z12" i="13" s="1"/>
  <c r="Z23" i="13" s="1"/>
  <c r="AH183" i="13"/>
  <c r="AH11" i="13" s="1"/>
  <c r="AH22" i="13" s="1"/>
  <c r="Y204" i="13"/>
  <c r="Y193" i="13"/>
  <c r="AI203" i="13"/>
  <c r="G49" i="13"/>
  <c r="M159" i="13"/>
  <c r="Q182" i="13"/>
  <c r="Q10" i="13" s="1"/>
  <c r="Q21" i="13" s="1"/>
  <c r="Q184" i="13"/>
  <c r="Q12" i="13" s="1"/>
  <c r="Q23" i="13" s="1"/>
  <c r="T183" i="13"/>
  <c r="T11" i="13" s="1"/>
  <c r="T22" i="13" s="1"/>
  <c r="W182" i="13"/>
  <c r="W10" i="13" s="1"/>
  <c r="W21" i="13" s="1"/>
  <c r="W184" i="13"/>
  <c r="W12" i="13" s="1"/>
  <c r="W23" i="13" s="1"/>
  <c r="AE182" i="13"/>
  <c r="AE10" i="13" s="1"/>
  <c r="AE21" i="13" s="1"/>
  <c r="AJ184" i="13"/>
  <c r="AJ12" i="13" s="1"/>
  <c r="AJ23" i="13" s="1"/>
  <c r="AO182" i="13"/>
  <c r="AO10" i="13" s="1"/>
  <c r="AO21" i="13" s="1"/>
  <c r="AR183" i="13"/>
  <c r="AR11" i="13" s="1"/>
  <c r="AR22" i="13" s="1"/>
  <c r="AT183" i="13"/>
  <c r="AT11" i="13" s="1"/>
  <c r="AT22" i="13" s="1"/>
  <c r="AY182" i="13"/>
  <c r="AY10" i="13" s="1"/>
  <c r="AY21" i="13" s="1"/>
  <c r="AZ183" i="13"/>
  <c r="AZ11" i="13" s="1"/>
  <c r="AZ22" i="13" s="1"/>
  <c r="R182" i="13"/>
  <c r="R10" i="13" s="1"/>
  <c r="R21" i="13" s="1"/>
  <c r="R184" i="13"/>
  <c r="R12" i="13" s="1"/>
  <c r="R23" i="13" s="1"/>
  <c r="U183" i="13"/>
  <c r="U11" i="13" s="1"/>
  <c r="X182" i="13"/>
  <c r="X10" i="13" s="1"/>
  <c r="X21" i="13" s="1"/>
  <c r="X184" i="13"/>
  <c r="X12" i="13" s="1"/>
  <c r="X23" i="13" s="1"/>
  <c r="AC182" i="13"/>
  <c r="AC10" i="13" s="1"/>
  <c r="AC21" i="13" s="1"/>
  <c r="AE183" i="13"/>
  <c r="AE11" i="13" s="1"/>
  <c r="AE22" i="13" s="1"/>
  <c r="AM182" i="13"/>
  <c r="AM10" i="13" s="1"/>
  <c r="AM21" i="13" s="1"/>
  <c r="AO183" i="13"/>
  <c r="AO11" i="13" s="1"/>
  <c r="AO22" i="13" s="1"/>
  <c r="AR184" i="13"/>
  <c r="AR12" i="13" s="1"/>
  <c r="AR23" i="13" s="1"/>
  <c r="AW183" i="13"/>
  <c r="AW11" i="13" s="1"/>
  <c r="AW22" i="13" s="1"/>
  <c r="AY183" i="13"/>
  <c r="AY11" i="13" s="1"/>
  <c r="AY22" i="13" s="1"/>
  <c r="AZ184" i="13"/>
  <c r="AZ12" i="13" s="1"/>
  <c r="AZ23" i="13" s="1"/>
  <c r="AN204" i="13"/>
  <c r="AS202" i="13"/>
  <c r="AS203" i="13"/>
  <c r="BA202" i="13"/>
  <c r="Q183" i="13"/>
  <c r="Q11" i="13" s="1"/>
  <c r="Q22" i="13" s="1"/>
  <c r="T182" i="13"/>
  <c r="T10" i="13" s="1"/>
  <c r="T21" i="13" s="1"/>
  <c r="T184" i="13"/>
  <c r="T12" i="13" s="1"/>
  <c r="T23" i="13" s="1"/>
  <c r="W183" i="13"/>
  <c r="W11" i="13" s="1"/>
  <c r="W22" i="13" s="1"/>
  <c r="Z182" i="13"/>
  <c r="Z10" i="13" s="1"/>
  <c r="Z21" i="13" s="1"/>
  <c r="AJ182" i="13"/>
  <c r="AJ10" i="13" s="1"/>
  <c r="AJ21" i="13" s="1"/>
  <c r="AT182" i="13"/>
  <c r="AT10" i="13" s="1"/>
  <c r="AT21" i="13" s="1"/>
  <c r="AT184" i="13"/>
  <c r="AT12" i="13" s="1"/>
  <c r="AT23" i="13" s="1"/>
  <c r="AY184" i="13"/>
  <c r="AY12" i="13" s="1"/>
  <c r="AY23" i="13" s="1"/>
  <c r="R183" i="13"/>
  <c r="R11" i="13" s="1"/>
  <c r="R22" i="13" s="1"/>
  <c r="U182" i="13"/>
  <c r="U10" i="13" s="1"/>
  <c r="U184" i="13"/>
  <c r="U12" i="13" s="1"/>
  <c r="X183" i="13"/>
  <c r="X11" i="13" s="1"/>
  <c r="X22" i="13" s="1"/>
  <c r="AH182" i="13"/>
  <c r="AH10" i="13" s="1"/>
  <c r="AH21" i="13" s="1"/>
  <c r="AJ183" i="13"/>
  <c r="AJ11" i="13" s="1"/>
  <c r="AJ22" i="13" s="1"/>
  <c r="AM184" i="13"/>
  <c r="AM12" i="13" s="1"/>
  <c r="AM23" i="13" s="1"/>
  <c r="AR182" i="13"/>
  <c r="AR10" i="13" s="1"/>
  <c r="AR21" i="13" s="1"/>
  <c r="AW182" i="13"/>
  <c r="AW10" i="13" s="1"/>
  <c r="AW21" i="13" s="1"/>
  <c r="AW184" i="13"/>
  <c r="AW12" i="13" s="1"/>
  <c r="AW23" i="13" s="1"/>
  <c r="AZ182" i="13"/>
  <c r="AZ10" i="13" s="1"/>
  <c r="AZ21" i="13" s="1"/>
  <c r="G52" i="13"/>
  <c r="G51" i="13"/>
  <c r="G55" i="13"/>
  <c r="G54" i="13"/>
  <c r="G62" i="13"/>
  <c r="G144" i="13"/>
  <c r="G71" i="13"/>
  <c r="G47" i="13"/>
  <c r="N183" i="13"/>
  <c r="N11" i="13" s="1"/>
  <c r="N22" i="13" s="1"/>
  <c r="N182" i="13"/>
  <c r="N10" i="13" s="1"/>
  <c r="N21" i="13" s="1"/>
  <c r="K151" i="13"/>
  <c r="K152" i="13"/>
  <c r="G179" i="13"/>
  <c r="L152" i="13"/>
  <c r="O153" i="13"/>
  <c r="K153" i="13"/>
  <c r="L151" i="13"/>
  <c r="L153" i="13"/>
  <c r="G92" i="13"/>
  <c r="G33" i="13"/>
  <c r="AD155" i="13"/>
  <c r="S193" i="13"/>
  <c r="F164" i="13"/>
  <c r="G42" i="13"/>
  <c r="F203" i="13"/>
  <c r="E163" i="13"/>
  <c r="G122" i="13"/>
  <c r="G133" i="13"/>
  <c r="G145" i="13"/>
  <c r="G58" i="13"/>
  <c r="G123" i="13"/>
  <c r="AD154" i="13"/>
  <c r="G126" i="13"/>
  <c r="AN154" i="13"/>
  <c r="G137" i="13"/>
  <c r="G37" i="13"/>
  <c r="G43" i="13"/>
  <c r="G45" i="13"/>
  <c r="E202" i="13"/>
  <c r="G171" i="13"/>
  <c r="Y156" i="13"/>
  <c r="AI155" i="13"/>
  <c r="AS155" i="13"/>
  <c r="G127" i="13"/>
  <c r="Y155" i="13"/>
  <c r="E204" i="13"/>
  <c r="G107" i="13"/>
  <c r="S156" i="13"/>
  <c r="V155" i="13"/>
  <c r="Y154" i="13"/>
  <c r="F204" i="13"/>
  <c r="P176" i="13"/>
  <c r="O202" i="13"/>
  <c r="F202" i="13" s="1"/>
  <c r="E203" i="13"/>
  <c r="G32" i="13"/>
  <c r="G46" i="13"/>
  <c r="G68" i="13"/>
  <c r="G70" i="13"/>
  <c r="G94" i="13"/>
  <c r="AX154" i="13"/>
  <c r="G93" i="13"/>
  <c r="G44" i="13"/>
  <c r="G39" i="13"/>
  <c r="G36" i="13"/>
  <c r="G35" i="13"/>
  <c r="V178" i="13"/>
  <c r="S205" i="13"/>
  <c r="S207" i="13"/>
  <c r="BA205" i="13"/>
  <c r="BA207" i="13"/>
  <c r="Y205" i="13"/>
  <c r="AD168" i="13"/>
  <c r="BA155" i="13"/>
  <c r="G129" i="13"/>
  <c r="G105" i="13"/>
  <c r="Y207" i="13"/>
  <c r="BA203" i="13"/>
  <c r="AD176" i="13"/>
  <c r="N153" i="13"/>
  <c r="E164" i="13"/>
  <c r="P164" i="13"/>
  <c r="G98" i="13"/>
  <c r="F160" i="13"/>
  <c r="F163" i="13"/>
  <c r="G146" i="13"/>
  <c r="M204" i="13"/>
  <c r="P203" i="13"/>
  <c r="S202" i="13"/>
  <c r="J178" i="13"/>
  <c r="M177" i="13"/>
  <c r="S176" i="13"/>
  <c r="M199" i="13"/>
  <c r="M201" i="13"/>
  <c r="P199" i="13"/>
  <c r="P201" i="13"/>
  <c r="S200" i="13"/>
  <c r="V199" i="13"/>
  <c r="V201" i="13"/>
  <c r="G69" i="13"/>
  <c r="G41" i="13"/>
  <c r="G38" i="13"/>
  <c r="G57" i="13"/>
  <c r="V154" i="13"/>
  <c r="S178" i="13"/>
  <c r="BA200" i="13"/>
  <c r="AN201" i="13"/>
  <c r="J206" i="13"/>
  <c r="M206" i="13"/>
  <c r="S206" i="13"/>
  <c r="G34" i="13"/>
  <c r="G99" i="13"/>
  <c r="G104" i="13"/>
  <c r="G106" i="13"/>
  <c r="G108" i="13"/>
  <c r="G109" i="13"/>
  <c r="G125" i="13"/>
  <c r="G128" i="13"/>
  <c r="G132" i="13"/>
  <c r="G134" i="13"/>
  <c r="G140" i="13"/>
  <c r="AS168" i="13"/>
  <c r="Y177" i="13"/>
  <c r="O151" i="13"/>
  <c r="P151" i="13" s="1"/>
  <c r="P157" i="13"/>
  <c r="AS177" i="13"/>
  <c r="F159" i="13"/>
  <c r="G100" i="13"/>
  <c r="G40" i="13"/>
  <c r="AN177" i="13"/>
  <c r="J200" i="13"/>
  <c r="M200" i="13"/>
  <c r="M205" i="13"/>
  <c r="M207" i="13"/>
  <c r="P205" i="13"/>
  <c r="P207" i="13"/>
  <c r="V206" i="13"/>
  <c r="BA206" i="13"/>
  <c r="G72" i="13"/>
  <c r="S154" i="13"/>
  <c r="S155" i="13"/>
  <c r="P168" i="13"/>
  <c r="P169" i="13"/>
  <c r="S168" i="13"/>
  <c r="V168" i="13"/>
  <c r="J176" i="13"/>
  <c r="P178" i="13"/>
  <c r="S177" i="13"/>
  <c r="V176" i="13"/>
  <c r="G64" i="13"/>
  <c r="G53" i="13"/>
  <c r="G75" i="13"/>
  <c r="C24" i="8"/>
  <c r="M203" i="13"/>
  <c r="V156" i="13"/>
  <c r="AD156" i="13"/>
  <c r="AI154" i="13"/>
  <c r="AI156" i="13"/>
  <c r="AN156" i="13"/>
  <c r="AS154" i="13"/>
  <c r="AX155" i="13"/>
  <c r="BA154" i="13"/>
  <c r="J169" i="13"/>
  <c r="BA168" i="13"/>
  <c r="BA176" i="13"/>
  <c r="BA178" i="13"/>
  <c r="S204" i="13"/>
  <c r="G167" i="13"/>
  <c r="P167" i="13"/>
  <c r="S167" i="13"/>
  <c r="S169" i="13"/>
  <c r="Y168" i="13"/>
  <c r="AD167" i="13"/>
  <c r="AD169" i="13"/>
  <c r="AN167" i="13"/>
  <c r="AN169" i="13"/>
  <c r="AS167" i="13"/>
  <c r="AS169" i="13"/>
  <c r="AX168" i="13"/>
  <c r="AX167" i="13"/>
  <c r="AX169" i="13"/>
  <c r="BA167" i="13"/>
  <c r="BA169" i="13"/>
  <c r="AI176" i="13"/>
  <c r="AI178" i="13"/>
  <c r="BA177" i="13"/>
  <c r="J199" i="13"/>
  <c r="J201" i="13"/>
  <c r="P200" i="13"/>
  <c r="S199" i="13"/>
  <c r="S201" i="13"/>
  <c r="V200" i="13"/>
  <c r="BA199" i="13"/>
  <c r="BA201" i="13"/>
  <c r="AN199" i="13"/>
  <c r="AN200" i="13"/>
  <c r="J205" i="13"/>
  <c r="J207" i="13"/>
  <c r="P206" i="13"/>
  <c r="V205" i="13"/>
  <c r="V207" i="13"/>
  <c r="Y206" i="13"/>
  <c r="G207" i="13"/>
  <c r="O152" i="13"/>
  <c r="P158" i="13"/>
  <c r="G168" i="13"/>
  <c r="AN155" i="13"/>
  <c r="AS156" i="13"/>
  <c r="AX156" i="13"/>
  <c r="BA156" i="13"/>
  <c r="J168" i="13"/>
  <c r="F169" i="13"/>
  <c r="G169" i="13" s="1"/>
  <c r="AI177" i="13"/>
  <c r="AN178" i="13"/>
  <c r="AX178" i="13"/>
  <c r="G199" i="13"/>
  <c r="G200" i="13"/>
  <c r="AX177" i="13"/>
  <c r="G205" i="13"/>
  <c r="G206" i="13"/>
  <c r="J177" i="13"/>
  <c r="M176" i="13"/>
  <c r="M178" i="13"/>
  <c r="P177" i="13"/>
  <c r="V177" i="13"/>
  <c r="Y176" i="13"/>
  <c r="Y178" i="13"/>
  <c r="AX176" i="13"/>
  <c r="AS176" i="13"/>
  <c r="AS178" i="13"/>
  <c r="V11" i="13" l="1"/>
  <c r="U22" i="13"/>
  <c r="U23" i="13"/>
  <c r="V12" i="13"/>
  <c r="U21" i="13"/>
  <c r="V10" i="13"/>
  <c r="G187" i="13"/>
  <c r="G188" i="13"/>
  <c r="AS23" i="13"/>
  <c r="AS12" i="13"/>
  <c r="AX22" i="13"/>
  <c r="AX21" i="13"/>
  <c r="M151" i="13"/>
  <c r="AS21" i="13"/>
  <c r="F154" i="13"/>
  <c r="I151" i="13"/>
  <c r="H151" i="13"/>
  <c r="E151" i="13" s="1"/>
  <c r="E154" i="13"/>
  <c r="AS22" i="13"/>
  <c r="I184" i="13"/>
  <c r="I12" i="13" s="1"/>
  <c r="I23" i="13" s="1"/>
  <c r="F156" i="13"/>
  <c r="I153" i="13"/>
  <c r="F153" i="13" s="1"/>
  <c r="F155" i="13"/>
  <c r="I152" i="13"/>
  <c r="F152" i="13" s="1"/>
  <c r="H152" i="13"/>
  <c r="E152" i="13" s="1"/>
  <c r="E155" i="13"/>
  <c r="H184" i="13"/>
  <c r="H12" i="13" s="1"/>
  <c r="H23" i="13" s="1"/>
  <c r="H153" i="13"/>
  <c r="E156" i="13"/>
  <c r="AX23" i="13"/>
  <c r="I182" i="13"/>
  <c r="I10" i="13" s="1"/>
  <c r="I21" i="13" s="1"/>
  <c r="O182" i="13"/>
  <c r="O10" i="13" s="1"/>
  <c r="O21" i="13" s="1"/>
  <c r="M153" i="13"/>
  <c r="M152" i="13"/>
  <c r="O183" i="13"/>
  <c r="O11" i="13" s="1"/>
  <c r="O22" i="13" s="1"/>
  <c r="P153" i="13"/>
  <c r="H183" i="13"/>
  <c r="H11" i="13" s="1"/>
  <c r="H22" i="13" s="1"/>
  <c r="AD197" i="13"/>
  <c r="J193" i="13"/>
  <c r="G160" i="13"/>
  <c r="G67" i="13"/>
  <c r="G95" i="13"/>
  <c r="AS197" i="13"/>
  <c r="AD184" i="13"/>
  <c r="AX198" i="13"/>
  <c r="S196" i="13"/>
  <c r="AI184" i="13"/>
  <c r="P202" i="13"/>
  <c r="AI197" i="13"/>
  <c r="M155" i="13"/>
  <c r="AI198" i="13"/>
  <c r="AX196" i="13"/>
  <c r="M156" i="13"/>
  <c r="BA197" i="13"/>
  <c r="AX197" i="13"/>
  <c r="AI22" i="13"/>
  <c r="AI196" i="13"/>
  <c r="AN197" i="13"/>
  <c r="V197" i="13"/>
  <c r="J156" i="13"/>
  <c r="AS198" i="13"/>
  <c r="Y197" i="13"/>
  <c r="V196" i="13"/>
  <c r="S197" i="13"/>
  <c r="S182" i="13"/>
  <c r="S198" i="13"/>
  <c r="AN183" i="13"/>
  <c r="BA196" i="13"/>
  <c r="AN198" i="13"/>
  <c r="AS182" i="13"/>
  <c r="G203" i="13"/>
  <c r="AS196" i="13"/>
  <c r="Y196" i="13"/>
  <c r="V198" i="13"/>
  <c r="I183" i="13"/>
  <c r="I11" i="13" s="1"/>
  <c r="I22" i="13" s="1"/>
  <c r="AI182" i="13"/>
  <c r="BA182" i="13"/>
  <c r="AX184" i="13"/>
  <c r="V184" i="13"/>
  <c r="AX182" i="13"/>
  <c r="AS184" i="13"/>
  <c r="AN182" i="13"/>
  <c r="AN196" i="13"/>
  <c r="Y198" i="13"/>
  <c r="Y184" i="13"/>
  <c r="K184" i="13"/>
  <c r="K12" i="13" s="1"/>
  <c r="K23" i="13" s="1"/>
  <c r="AN23" i="13"/>
  <c r="AN184" i="13"/>
  <c r="BA184" i="13"/>
  <c r="S184" i="13"/>
  <c r="AD182" i="13"/>
  <c r="N184" i="13"/>
  <c r="N12" i="13" s="1"/>
  <c r="N23" i="13" s="1"/>
  <c r="M154" i="13"/>
  <c r="O184" i="13"/>
  <c r="O12" i="13" s="1"/>
  <c r="O23" i="13" s="1"/>
  <c r="H182" i="13"/>
  <c r="H10" i="13" s="1"/>
  <c r="H21" i="13" s="1"/>
  <c r="Y182" i="13"/>
  <c r="AD196" i="13"/>
  <c r="V182" i="13"/>
  <c r="AD149" i="13"/>
  <c r="BA149" i="13"/>
  <c r="AX149" i="13"/>
  <c r="V149" i="13"/>
  <c r="S149" i="13"/>
  <c r="AS149" i="13"/>
  <c r="Y31" i="13"/>
  <c r="AI193" i="13"/>
  <c r="AI183" i="13"/>
  <c r="AD193" i="13"/>
  <c r="AX193" i="13"/>
  <c r="AD148" i="13"/>
  <c r="AD183" i="13"/>
  <c r="AS193" i="13"/>
  <c r="AN193" i="13"/>
  <c r="AN147" i="13"/>
  <c r="P194" i="13"/>
  <c r="K182" i="13"/>
  <c r="K10" i="13" s="1"/>
  <c r="K21" i="13" s="1"/>
  <c r="K183" i="13"/>
  <c r="K11" i="13" s="1"/>
  <c r="K22" i="13" s="1"/>
  <c r="P193" i="13"/>
  <c r="M194" i="13"/>
  <c r="Y183" i="13"/>
  <c r="AS183" i="13"/>
  <c r="AX183" i="13"/>
  <c r="S183" i="13"/>
  <c r="P159" i="13"/>
  <c r="BA147" i="13"/>
  <c r="BA183" i="13"/>
  <c r="E159" i="13"/>
  <c r="V147" i="13"/>
  <c r="V183" i="13"/>
  <c r="P196" i="13"/>
  <c r="P147" i="13"/>
  <c r="G164" i="13"/>
  <c r="G163" i="13"/>
  <c r="J194" i="13"/>
  <c r="AS147" i="13"/>
  <c r="AD147" i="13"/>
  <c r="AN148" i="13"/>
  <c r="Y148" i="13"/>
  <c r="AN149" i="13"/>
  <c r="P149" i="13"/>
  <c r="AI149" i="13"/>
  <c r="G202" i="13"/>
  <c r="G204" i="13"/>
  <c r="Y29" i="13"/>
  <c r="AX147" i="13"/>
  <c r="J148" i="13"/>
  <c r="Y149" i="13"/>
  <c r="AX148" i="13"/>
  <c r="AI147" i="13"/>
  <c r="V193" i="13"/>
  <c r="BA198" i="13"/>
  <c r="V148" i="13"/>
  <c r="Y147" i="13"/>
  <c r="S148" i="13"/>
  <c r="BA148" i="13"/>
  <c r="J149" i="13"/>
  <c r="J147" i="13"/>
  <c r="S147" i="13"/>
  <c r="BA193" i="13"/>
  <c r="P148" i="13"/>
  <c r="AI30" i="13"/>
  <c r="M148" i="13"/>
  <c r="M147" i="13"/>
  <c r="J155" i="13"/>
  <c r="G157" i="13"/>
  <c r="AI148" i="13"/>
  <c r="P154" i="13"/>
  <c r="J154" i="13"/>
  <c r="AS148" i="13"/>
  <c r="G176" i="13"/>
  <c r="V30" i="13"/>
  <c r="P156" i="13"/>
  <c r="G177" i="13"/>
  <c r="AD29" i="13"/>
  <c r="S29" i="13"/>
  <c r="G158" i="13"/>
  <c r="P155" i="13"/>
  <c r="G201" i="13"/>
  <c r="G178" i="13"/>
  <c r="V29" i="13"/>
  <c r="J153" i="13" l="1"/>
  <c r="J184" i="13"/>
  <c r="J22" i="13"/>
  <c r="E153" i="13"/>
  <c r="G153" i="13" s="1"/>
  <c r="BC153" i="13"/>
  <c r="BC151" i="13"/>
  <c r="BC152" i="13"/>
  <c r="J23" i="13"/>
  <c r="J152" i="13"/>
  <c r="F151" i="13"/>
  <c r="G151" i="13" s="1"/>
  <c r="J151" i="13"/>
  <c r="P22" i="13"/>
  <c r="E182" i="13"/>
  <c r="F183" i="13"/>
  <c r="E183" i="13"/>
  <c r="F182" i="13"/>
  <c r="F10" i="13"/>
  <c r="F184" i="13"/>
  <c r="E184" i="13"/>
  <c r="P152" i="13"/>
  <c r="P182" i="13"/>
  <c r="P183" i="13"/>
  <c r="AX12" i="13"/>
  <c r="AN29" i="13"/>
  <c r="AD12" i="13"/>
  <c r="AS31" i="13"/>
  <c r="AN30" i="13"/>
  <c r="AS29" i="13"/>
  <c r="V21" i="13"/>
  <c r="P198" i="13"/>
  <c r="S23" i="13"/>
  <c r="AI21" i="13"/>
  <c r="AI23" i="13"/>
  <c r="AN11" i="13"/>
  <c r="Y22" i="13"/>
  <c r="S21" i="13"/>
  <c r="J183" i="13"/>
  <c r="Y21" i="13"/>
  <c r="V22" i="13"/>
  <c r="BA22" i="13"/>
  <c r="AN22" i="13"/>
  <c r="S22" i="13"/>
  <c r="V23" i="13"/>
  <c r="BA21" i="13"/>
  <c r="P21" i="13"/>
  <c r="M198" i="13"/>
  <c r="AD23" i="13"/>
  <c r="AD22" i="13"/>
  <c r="AD21" i="13"/>
  <c r="E196" i="13"/>
  <c r="J12" i="13"/>
  <c r="J198" i="13"/>
  <c r="P184" i="13"/>
  <c r="AN21" i="13"/>
  <c r="BA23" i="13"/>
  <c r="E198" i="13"/>
  <c r="AN10" i="13"/>
  <c r="J182" i="13"/>
  <c r="J21" i="13"/>
  <c r="Y12" i="13"/>
  <c r="Y23" i="13"/>
  <c r="AX10" i="13"/>
  <c r="AD10" i="13"/>
  <c r="M196" i="13"/>
  <c r="F197" i="13"/>
  <c r="M197" i="13"/>
  <c r="M184" i="13"/>
  <c r="G155" i="13"/>
  <c r="E197" i="13"/>
  <c r="M182" i="13"/>
  <c r="M183" i="13"/>
  <c r="G159" i="13"/>
  <c r="J197" i="13"/>
  <c r="G156" i="13"/>
  <c r="S10" i="13"/>
  <c r="AS10" i="13"/>
  <c r="AI11" i="13"/>
  <c r="Y10" i="13"/>
  <c r="BA11" i="13"/>
  <c r="J196" i="13"/>
  <c r="F196" i="13"/>
  <c r="F212" i="13" s="1"/>
  <c r="G154" i="13"/>
  <c r="P197" i="13"/>
  <c r="P31" i="13"/>
  <c r="P23" i="13" l="1"/>
  <c r="BE12" i="13"/>
  <c r="BC11" i="13"/>
  <c r="BE11" i="13"/>
  <c r="BC10" i="13"/>
  <c r="BE10" i="13"/>
  <c r="E11" i="13"/>
  <c r="BD12" i="13"/>
  <c r="BD10" i="13"/>
  <c r="BD11" i="13"/>
  <c r="BC12" i="13"/>
  <c r="E12" i="13"/>
  <c r="E23" i="13"/>
  <c r="F11" i="13"/>
  <c r="F12" i="13"/>
  <c r="E22" i="13"/>
  <c r="E10" i="13"/>
  <c r="E21" i="13"/>
  <c r="G182" i="13"/>
  <c r="G184" i="13"/>
  <c r="G183" i="13"/>
  <c r="G152" i="13"/>
  <c r="AS11" i="13"/>
  <c r="BA12" i="13"/>
  <c r="AX11" i="13"/>
  <c r="BA10" i="13"/>
  <c r="S12" i="13"/>
  <c r="S31" i="13"/>
  <c r="M11" i="13"/>
  <c r="M30" i="13"/>
  <c r="AI12" i="13"/>
  <c r="AI31" i="13"/>
  <c r="AD11" i="13"/>
  <c r="AD30" i="13"/>
  <c r="J31" i="13"/>
  <c r="AS30" i="13"/>
  <c r="Y11" i="13"/>
  <c r="Y30" i="13"/>
  <c r="P10" i="13"/>
  <c r="P29" i="13"/>
  <c r="J11" i="13"/>
  <c r="J30" i="13"/>
  <c r="J10" i="13"/>
  <c r="J29" i="13"/>
  <c r="AN12" i="13"/>
  <c r="AN31" i="13"/>
  <c r="AD31" i="13"/>
  <c r="P11" i="13"/>
  <c r="P30" i="13"/>
  <c r="AI10" i="13"/>
  <c r="AI29" i="13"/>
  <c r="V31" i="13"/>
  <c r="S11" i="13"/>
  <c r="S30" i="13"/>
  <c r="P12" i="13"/>
  <c r="G198" i="13"/>
  <c r="G197" i="13"/>
  <c r="G196" i="13"/>
  <c r="G12" i="13" l="1"/>
  <c r="G11" i="13"/>
  <c r="G10" i="13"/>
  <c r="M23" i="13"/>
  <c r="F23" i="13"/>
  <c r="G23" i="13" s="1"/>
  <c r="M21" i="13"/>
  <c r="F21" i="13"/>
  <c r="G21" i="13" s="1"/>
  <c r="M22" i="13"/>
  <c r="F22" i="13"/>
  <c r="G22" i="13" s="1"/>
  <c r="M12" i="13"/>
  <c r="M31" i="13"/>
  <c r="G31" i="13"/>
  <c r="M10" i="13"/>
  <c r="M29" i="13"/>
  <c r="G30" i="13" l="1"/>
  <c r="G29" i="13"/>
</calcChain>
</file>

<file path=xl/sharedStrings.xml><?xml version="1.0" encoding="utf-8"?>
<sst xmlns="http://schemas.openxmlformats.org/spreadsheetml/2006/main" count="962" uniqueCount="446">
  <si>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</si>
  <si>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</si>
  <si>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</si>
  <si>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</si>
  <si>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</si>
  <si>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</si>
  <si>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</si>
  <si>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</si>
  <si>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</si>
  <si>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</si>
  <si>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</si>
  <si>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</si>
  <si>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</si>
  <si>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</si>
  <si>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</si>
  <si>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</si>
  <si>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</si>
  <si>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</si>
  <si>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</si>
  <si>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</si>
  <si>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</si>
  <si>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</si>
  <si>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</si>
  <si>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</si>
  <si>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</si>
  <si>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</si>
  <si>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</si>
  <si>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</si>
  <si>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</si>
  <si>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</si>
  <si>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</si>
  <si>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</si>
  <si>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</si>
  <si>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</si>
  <si>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</si>
  <si>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</si>
  <si>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</si>
  <si>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</si>
  <si>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</si>
  <si>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</si>
  <si>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</si>
  <si>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</si>
  <si>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</si>
  <si>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</si>
  <si>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</si>
  <si>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</si>
  <si>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</si>
  <si>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</si>
  <si>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</si>
  <si>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</si>
  <si>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</si>
  <si>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</si>
  <si>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</si>
  <si>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</si>
  <si>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</si>
  <si>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</si>
  <si>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</si>
  <si>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</si>
  <si>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</si>
  <si>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</si>
  <si>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</si>
  <si>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</si>
  <si>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</si>
  <si>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</si>
  <si>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</si>
  <si>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</si>
  <si>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</si>
  <si>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</si>
  <si>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</si>
  <si>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</si>
  <si>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</si>
  <si>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</si>
  <si>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</si>
  <si>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</si>
  <si>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</si>
  <si>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</si>
  <si>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</si>
  <si>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</si>
  <si>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</si>
  <si>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</si>
  <si>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</si>
  <si>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</si>
  <si>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</si>
  <si>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</si>
  <si>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</si>
  <si>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</si>
  <si>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</si>
  <si>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</si>
  <si>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</si>
  <si>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</si>
  <si>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</si>
  <si>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</si>
  <si>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</si>
  <si>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</si>
  <si>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</si>
  <si>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</si>
  <si>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</si>
  <si>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</si>
  <si>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</si>
  <si>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</si>
  <si>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</si>
  <si>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</si>
  <si>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</si>
  <si>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</si>
  <si>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</si>
  <si>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</si>
  <si>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</si>
  <si>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</si>
  <si>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</si>
  <si>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</si>
  <si>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</si>
  <si>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</si>
  <si>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</si>
  <si>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</si>
  <si>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</si>
  <si>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</si>
  <si>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</si>
  <si>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</si>
  <si>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</si>
  <si>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</si>
  <si>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</si>
  <si>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</si>
  <si>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</si>
  <si>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</si>
  <si>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</si>
  <si>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</si>
  <si>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</si>
  <si>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</si>
  <si>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</si>
  <si>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</si>
  <si>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</si>
  <si>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</si>
  <si>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</si>
  <si>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</si>
  <si>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</si>
  <si>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</si>
  <si>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</si>
  <si>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</si>
  <si>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</si>
  <si>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</si>
  <si>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</si>
  <si>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</si>
  <si>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</si>
  <si>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</si>
  <si>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</si>
  <si>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</si>
  <si>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</si>
  <si>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</si>
  <si>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</si>
  <si>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</si>
  <si>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</si>
  <si>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</si>
  <si>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</si>
  <si>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</si>
  <si>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</si>
  <si>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</si>
  <si>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</si>
  <si>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</si>
  <si>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</si>
  <si>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</si>
  <si>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</si>
  <si>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</si>
  <si>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</si>
  <si>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</si>
  <si>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</si>
  <si>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</si>
  <si>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</si>
  <si>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</si>
  <si>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</si>
  <si>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</si>
  <si>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</si>
  <si>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</si>
  <si>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</si>
  <si>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</si>
  <si>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</si>
  <si>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</si>
  <si>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</si>
  <si>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</si>
  <si>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</si>
  <si>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</si>
  <si>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</si>
  <si>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</si>
  <si>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</si>
  <si>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</si>
  <si>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</si>
  <si>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</si>
  <si>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</si>
  <si>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</si>
  <si>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</si>
  <si>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</si>
  <si>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</si>
  <si>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</si>
  <si>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</si>
  <si>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</si>
  <si>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</si>
  <si>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</si>
  <si>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</si>
  <si>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</si>
  <si>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</si>
  <si>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</si>
  <si>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</si>
  <si>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</si>
  <si>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</si>
  <si>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</si>
  <si>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</si>
  <si>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</si>
  <si>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</si>
  <si>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</si>
  <si>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</si>
  <si>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</si>
  <si>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</si>
  <si>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</si>
  <si>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</si>
  <si>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</si>
  <si>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</si>
  <si>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</si>
  <si>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</si>
  <si>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</si>
  <si>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</si>
  <si>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</si>
  <si>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</si>
  <si>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</si>
  <si>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</si>
  <si>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</si>
  <si>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</si>
  <si>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</si>
  <si>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</si>
  <si>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</si>
  <si>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</si>
  <si>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</si>
  <si>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</si>
  <si>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</si>
  <si>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бюджет района</t>
  </si>
  <si>
    <t xml:space="preserve">бюджет поселений </t>
  </si>
  <si>
    <t>в том числе безвозмездные поступления физических и юридических лиц</t>
  </si>
  <si>
    <t>Согласовано:</t>
  </si>
  <si>
    <t>Подпрограмма 1 − Социальная поддержка жителей Нижневартовского района</t>
  </si>
  <si>
    <t>Подпрограмма II «Доступная среда в Нижневартовском районе»</t>
  </si>
  <si>
    <t>2.1.1.</t>
  </si>
  <si>
    <t>2.1.1.1.</t>
  </si>
  <si>
    <t>2.1.1.2.</t>
  </si>
  <si>
    <t xml:space="preserve">Единовременная материальная выплата ко Дню снятия блокады города Ленинграда (1944 год)
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</si>
  <si>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</si>
  <si>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</si>
  <si>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</si>
  <si>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</si>
  <si>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</si>
  <si>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</si>
  <si>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</si>
  <si>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</si>
  <si>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</si>
  <si>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</si>
  <si>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</si>
  <si>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</si>
  <si>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</si>
  <si>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</si>
  <si>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</si>
  <si>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</si>
  <si>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</si>
  <si>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</si>
  <si>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</si>
  <si>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</si>
  <si>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</si>
  <si>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</si>
  <si>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</si>
  <si>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</si>
  <si>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</si>
  <si>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</si>
  <si>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</si>
  <si>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</si>
  <si>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</si>
  <si>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</si>
  <si>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</si>
  <si>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</si>
  <si>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</si>
  <si>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</si>
  <si>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</si>
  <si>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</si>
  <si>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______________</t>
  </si>
  <si>
    <t>Единовременная материальная выплата ко Дню образования Нижневартовского района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</si>
  <si>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</si>
  <si>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</si>
  <si>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</si>
  <si>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</si>
  <si>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</si>
  <si>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</si>
  <si>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</si>
  <si>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</si>
  <si>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</si>
  <si>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</si>
  <si>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</si>
  <si>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</si>
  <si>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</si>
  <si>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</si>
  <si>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</si>
  <si>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</si>
  <si>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</si>
  <si>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</si>
  <si>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</si>
  <si>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</si>
  <si>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</si>
  <si>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</si>
  <si>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</si>
  <si>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</si>
  <si>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</si>
  <si>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</si>
  <si>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</si>
  <si>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</si>
  <si>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</si>
  <si>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</si>
  <si>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</si>
  <si>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</si>
  <si>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</si>
  <si>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</si>
  <si>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</si>
  <si>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</si>
  <si>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</si>
  <si>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</si>
  <si>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</si>
  <si>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</si>
  <si>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 xml:space="preserve">Создание доступной среды в учреждениях образования: </t>
  </si>
  <si>
    <t>2.1.2.2.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</si>
  <si>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</si>
  <si>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</si>
  <si>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</si>
  <si>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О.В. Удод</t>
  </si>
  <si>
    <t>УпоВСС, управление культуры, МОО ВИП</t>
  </si>
  <si>
    <t>Приобретение новогодних подарков для отдельных категорий граждан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</si>
  <si>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</si>
  <si>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</si>
  <si>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</si>
  <si>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</si>
  <si>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</si>
  <si>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Оказание единовременной материальной выплаты отдельным категориям граждан к памятным и праздничным датам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</si>
  <si>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</si>
  <si>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</si>
  <si>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</si>
  <si>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</si>
  <si>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</si>
  <si>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</si>
  <si>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</si>
  <si>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</si>
  <si>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</si>
  <si>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</si>
  <si>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Меры социальной поддержки гражданам, которым присвоено звание «Почетный гражданин Нижневартовского района», награжденным знаком «За заслуги перед Нижневартовским районом»</t>
  </si>
  <si>
    <t>Обеспечение адресного подхода к определению права на социальную помощь и социальную поддержку</t>
  </si>
  <si>
    <t>Меры социальной поддержки гражданам, которым присвоено звание «Почетный гражданин Нижневартовского района»</t>
  </si>
  <si>
    <t>Организация и проведение культурно-массовых мероприятий для отдельных категорий граждан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</si>
  <si>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</si>
  <si>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</si>
  <si>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</si>
  <si>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</si>
  <si>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</si>
  <si>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</si>
  <si>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</si>
  <si>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</si>
  <si>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</si>
  <si>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</si>
  <si>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</si>
  <si>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</si>
  <si>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</si>
  <si>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</si>
  <si>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Повышение уровня доступности объектов и услуг в приоритетных сферах жизнедеятельности инвалидов и маломобильных групп населения</t>
  </si>
  <si>
    <t>Оснащение учреждений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</si>
  <si>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Создание доступной среды в учреждениях физической культуры и спорта:</t>
  </si>
  <si>
    <t>Создание доступной среды в учреждениях культуры: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</si>
  <si>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</si>
  <si>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</si>
  <si>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</si>
  <si>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</si>
  <si>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Целевые показатели муниципальной программы «Социальная поддержка жителей Нижневартовского района"</t>
  </si>
  <si>
    <r>
      <t xml:space="preserve">               Специалист  Департамента финансов  </t>
    </r>
    <r>
      <rPr>
        <u/>
        <sz val="12"/>
        <rFont val="Times New Roman"/>
        <family val="1"/>
        <charset val="204"/>
      </rPr>
      <t xml:space="preserve">___________________           </t>
    </r>
  </si>
  <si>
    <t>Экскурсионные поездки по территории Нижневартовского района для граждан старшего поколения</t>
  </si>
  <si>
    <t>ост-к 3р.20к.</t>
  </si>
  <si>
    <t>ПЛАН по сетевому 9 мес.</t>
  </si>
  <si>
    <t>план сетевого на 9 мес.</t>
  </si>
  <si>
    <r>
      <t>Количество граждан района, получивших единовременные материальные выплаты к праздничным и знаменательным датам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</si>
  <si>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</si>
  <si>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неработающих пенсионеров, отработавших 10 и более лет на территории района, не включенных в федеральный и региональный регистры получателей мер социальной поддержки, получивших санаторно-курортные путевки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</si>
  <si>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инвалидов, получивших единовременную материальную помощь, компьютерную, бытовую технику, мебель и технические средства реабилитации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</si>
  <si>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отдельных категорий граждан района, получивших социальную поддержку из бюджета района в виде бесплатной подписки на районную газету «Новости Приобья»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</si>
  <si>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граждан, принявших участие в культурно-досуговых и физкультурно-оздоровительных мероприятиях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</si>
  <si>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Число граждан старшего поколения, получивших социальную поддержку в виде участия в туристических программах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</si>
  <si>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Обеспечение граждан мерами социальной поддержки и социальной помощи, предоставляемыми в полном объеме от числа назначенных единовременных материальных выплат (%)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</si>
  <si>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Доля отдельных категорий граждан, вовлеченных в социально значимые мероприятия, по отношению к общей численности указанной категории лиц (%)</t>
    </r>
    <r>
      <rPr>
        <vertAlign val="superscript"/>
        <sz val="10"/>
        <color indexed="8"/>
        <rFont val="Times New Roman"/>
        <family val="1"/>
        <charset val="204"/>
      </rPr>
      <t>3</t>
    </r>
  </si>
  <si>
    <t xml:space="preserve">   </t>
  </si>
  <si>
    <t>иные источники финансирования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</si>
  <si>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</si>
  <si>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</si>
  <si>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</si>
  <si>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</si>
  <si>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"Социальная поддержка жителей Нижневартовского района"</t>
  </si>
  <si>
    <t>I квартал</t>
  </si>
  <si>
    <t>II квартал</t>
  </si>
  <si>
    <t>III квартал</t>
  </si>
  <si>
    <t>IV квартал</t>
  </si>
  <si>
    <t>1.2.8.</t>
  </si>
  <si>
    <t>Обеспечение продуктовыми наборами неработающих граждан в возрасте 65 лет и старше</t>
  </si>
  <si>
    <t>Оснащение муниципальных бюджетных образовательных учреждений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</si>
  <si>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План по сетевому 6 мес.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</si>
  <si>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богатство».</t>
  </si>
  <si>
    <t>1.2.9.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</si>
  <si>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</si>
  <si>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</si>
  <si>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управление общественных связей и информационной политики администрации района</t>
  </si>
  <si>
    <t xml:space="preserve">управление общественных связей и информационной политики администрации района;
управление образования и молодежной политики администрации района
</t>
  </si>
  <si>
    <t xml:space="preserve">Ответственный исполнитель (управление общественных связей и информационной политики администрации района)
</t>
  </si>
  <si>
    <r>
      <t xml:space="preserve">управление общественных связей и информационной политики администрации района; </t>
    </r>
    <r>
      <rPr>
        <sz val="12"/>
        <color rgb="FF002060"/>
        <rFont val="Times New Roman"/>
        <family val="1"/>
        <charset val="204"/>
      </rPr>
      <t>управление образования и молодежной политики администрации района</t>
    </r>
  </si>
  <si>
    <r>
      <t xml:space="preserve">управление общественных связей и информационной политики администрации района;
</t>
    </r>
    <r>
      <rPr>
        <sz val="12"/>
        <color rgb="FF002060"/>
        <rFont val="Times New Roman"/>
        <family val="1"/>
        <charset val="204"/>
      </rPr>
      <t>управление образования и молодежной политики администрации района</t>
    </r>
    <r>
      <rPr>
        <sz val="12"/>
        <rFont val="Times New Roman"/>
        <family val="1"/>
        <charset val="204"/>
      </rPr>
      <t xml:space="preserve">
</t>
    </r>
  </si>
  <si>
    <t>управление культуры и спорта  администрации района</t>
  </si>
  <si>
    <t>Исполнитель:  главный специалист</t>
  </si>
  <si>
    <t>Заместитель главы района – начальник управления 	общественных связей и информационной политики</t>
  </si>
  <si>
    <t>__________________ Л.Д. Михеева</t>
  </si>
  <si>
    <r>
      <rPr>
        <i/>
        <sz val="12"/>
        <rFont val="Times New Roman"/>
        <family val="1"/>
        <charset val="204"/>
      </rPr>
      <t xml:space="preserve">Руководитель:  </t>
    </r>
    <r>
      <rPr>
        <sz val="12"/>
        <rFont val="Times New Roman"/>
        <family val="1"/>
        <charset val="204"/>
      </rPr>
      <t xml:space="preserve">                                                     Заместитель главы района - начальник управления общественных связей и информационной политики</t>
    </r>
  </si>
  <si>
    <t>Л.Д. Михеева</t>
  </si>
  <si>
    <t>Руководитель:  Заместитель главы района - начальник управления общественных связей и информационной политики                                                                                                                                 _____________________</t>
  </si>
  <si>
    <r>
      <t xml:space="preserve">план
на </t>
    </r>
    <r>
      <rPr>
        <b/>
        <sz val="12"/>
        <color rgb="FFFF0000"/>
        <rFont val="Times New Roman"/>
        <family val="1"/>
        <charset val="204"/>
      </rPr>
      <t>_</t>
    </r>
    <r>
      <rPr>
        <b/>
        <u/>
        <sz val="12"/>
        <color rgb="FFFF0000"/>
        <rFont val="Times New Roman"/>
        <family val="1"/>
        <charset val="204"/>
      </rPr>
      <t xml:space="preserve">2021 </t>
    </r>
    <r>
      <rPr>
        <b/>
        <sz val="12"/>
        <color rgb="FFFF0000"/>
        <rFont val="Times New Roman"/>
        <family val="1"/>
        <charset val="204"/>
      </rPr>
      <t>год</t>
    </r>
  </si>
  <si>
    <r>
      <t xml:space="preserve">Значение показателя                 на </t>
    </r>
    <r>
      <rPr>
        <sz val="12"/>
        <color rgb="FFC00000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год</t>
    </r>
  </si>
  <si>
    <t>Обеспечение продуктовыми наборами неработающих граждан в возрасте 65 лет и старше, неработающих ин-валидов, семей, воспитыва-ющих детей-инвалидов</t>
  </si>
  <si>
    <t xml:space="preserve">Соисполнитель 2 (управление образования и молодежной политики администрации района)
</t>
  </si>
  <si>
    <r>
      <t xml:space="preserve">Соисполнитель 3 (управление культуры и спорта администрации района)   </t>
    </r>
    <r>
      <rPr>
        <sz val="12"/>
        <color rgb="FFC00000"/>
        <rFont val="Times New Roman"/>
        <family val="1"/>
        <charset val="204"/>
      </rPr>
      <t>(культура)</t>
    </r>
    <r>
      <rPr>
        <sz val="12"/>
        <rFont val="Times New Roman"/>
        <family val="1"/>
        <charset val="204"/>
      </rPr>
      <t xml:space="preserve">
</t>
    </r>
  </si>
  <si>
    <r>
      <t xml:space="preserve">Соисполнитель 4 (управление культуры и спорта администрации района)   </t>
    </r>
    <r>
      <rPr>
        <sz val="12"/>
        <color rgb="FFC00000"/>
        <rFont val="Times New Roman"/>
        <family val="1"/>
        <charset val="204"/>
      </rPr>
      <t>(спорт)</t>
    </r>
    <r>
      <rPr>
        <sz val="12"/>
        <rFont val="Times New Roman"/>
        <family val="1"/>
        <charset val="204"/>
      </rPr>
      <t xml:space="preserve">
</t>
    </r>
  </si>
  <si>
    <r>
      <t xml:space="preserve">Соисполнитель 1. </t>
    </r>
    <r>
      <rPr>
        <sz val="12"/>
        <color rgb="FF0070C0"/>
        <rFont val="Times New Roman"/>
        <family val="1"/>
        <charset val="204"/>
      </rPr>
      <t xml:space="preserve">МКУ «Редакция районной газеты «Новости Приобья» </t>
    </r>
  </si>
  <si>
    <t>Оказание единовременной помощи оказывается по решению Комиссии на основании поступивших на заявительной основе обращений граждан</t>
  </si>
  <si>
    <t>Оказание единовременной помощи оказывается по решению оргкомитета на основании поступивших на заявительной основе обращений инвалидов</t>
  </si>
  <si>
    <t>план по сетевому за 3 мес.</t>
  </si>
  <si>
    <t>план сетевого на 6 мес.</t>
  </si>
  <si>
    <t>план сетевого на 3 мес.</t>
  </si>
  <si>
    <t>Почтовые и банковские расходы для перечисления адресной социальной помощи в виде единовременных материальных выплат отдельным категориям граждан района</t>
  </si>
  <si>
    <t>Обеспечение удобства в использовании инвалидами специальных мест (инвентарь и оборудование для инвалидов и других маломобильных групп населения)</t>
  </si>
  <si>
    <r>
      <t xml:space="preserve">управление общественных связей и информационной политики администрации района;
</t>
    </r>
    <r>
      <rPr>
        <sz val="12"/>
        <color theme="3" tint="-0.249977111117893"/>
        <rFont val="Times New Roman"/>
        <family val="1"/>
        <charset val="204"/>
      </rPr>
      <t>управление образования и молодежной политики администрации района</t>
    </r>
    <r>
      <rPr>
        <sz val="12"/>
        <rFont val="Times New Roman"/>
        <family val="1"/>
        <charset val="204"/>
      </rPr>
      <t xml:space="preserve">
</t>
    </r>
  </si>
  <si>
    <t xml:space="preserve">МКУ «Редакция районной газеты «Новости Приобья» </t>
  </si>
  <si>
    <r>
      <t xml:space="preserve">управление общественных связей и информационной политики администрации района;
</t>
    </r>
    <r>
      <rPr>
        <sz val="12"/>
        <color rgb="FF7030A0"/>
        <rFont val="Times New Roman"/>
        <family val="1"/>
        <charset val="204"/>
      </rPr>
      <t xml:space="preserve">управление культуры и спорта администрации района
</t>
    </r>
  </si>
  <si>
    <t>остатки по году</t>
  </si>
  <si>
    <t>Подпрограмма III «Социальные гарантии по предоставлению детям-сиротам и детям, оставшимся без попечения родителей, лицам из их числа, жилых помещений»</t>
  </si>
  <si>
    <t>Количество жилых помещений, предоставленных лицам из числа детей-сирот и детей, оставшихся без попечения родителей, шт.</t>
  </si>
  <si>
    <t>3.1.1.</t>
  </si>
  <si>
    <t>Основное мероприятие «Защита жилищных прав детей-сирот и детей, оставшихся без попечения родителей, и лиц из их числа» (показатель 1)</t>
  </si>
  <si>
    <t>управление опеки и попечительства администрации района</t>
  </si>
  <si>
    <t>Приобретение (строительство) жилых помещений с целью их дальнейшего предоставления детям-сиротам и детям, оставшимся без попечения родителей, лицам из числа детей-сирот и детей, оставшихся без попечения родителей, иным лицам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полномочий, предусмотренных статьей 12 Закона Ханты-Мансийского автономного округа ‒ Югры от 9 июня 2009 года № 86-оз  «О дополнительных гарантиях и дополнительных мерах социальной поддержки детей-сирот и детей, оставшихся без попечения родителей, лиц из числа детей-сирот и детей, оставшихся без попечения родителей, усыновителей, приемных родителей в Ханты-Мансийском автономном округе ‒ Югре»</t>
  </si>
  <si>
    <t>управление опеки и попечительства администрации района/ управление экологии, природопользования, земельных ресурсов,             по жилищным вопросам и муниципальной собственности администрации района</t>
  </si>
  <si>
    <r>
      <t xml:space="preserve">Соисполнитель 5. </t>
    </r>
    <r>
      <rPr>
        <sz val="12"/>
        <color theme="6" tint="-0.499984740745262"/>
        <rFont val="Times New Roman"/>
        <family val="1"/>
        <charset val="204"/>
      </rPr>
      <t>управление опеки и попечительства администрации района/ управление экологии, природопользования, земельных ресурсов,  по жилищным вопросам и муниципальной собственности администрации района</t>
    </r>
  </si>
  <si>
    <t xml:space="preserve">   единовременная материальная помощь оказывается на заявительной основе.</t>
  </si>
  <si>
    <r>
      <rPr>
        <i/>
        <sz val="12"/>
        <rFont val="Times New Roman"/>
        <family val="1"/>
        <charset val="204"/>
      </rPr>
      <t xml:space="preserve">Исполнитель: </t>
    </r>
    <r>
      <rPr>
        <sz val="12"/>
        <rFont val="Times New Roman"/>
        <family val="1"/>
        <charset val="204"/>
      </rPr>
      <t xml:space="preserve">  Главный специалист отдела взаимодействия 
с некоммерческими организациями, 
отдельными категориями граждан, 
поддержки общественных инициатив управления общественных связей и информационной политики
</t>
    </r>
  </si>
  <si>
    <r>
      <t>"Социальная поддержка жителей Нижневартовского района" (постановление администрации района от 26.10.2018 № 2437</t>
    </r>
    <r>
      <rPr>
        <b/>
        <sz val="16"/>
        <color indexed="56"/>
        <rFont val="Times New Roman"/>
        <family val="1"/>
        <charset val="204"/>
      </rPr>
      <t>)   Внесение изменений в МП (постановление адм. р-на от 07.12.2021 № 2212)</t>
    </r>
  </si>
  <si>
    <r>
      <t xml:space="preserve"> реализации в </t>
    </r>
    <r>
      <rPr>
        <sz val="14"/>
        <color rgb="FFFF0000"/>
        <rFont val="Times New Roman"/>
        <family val="1"/>
        <charset val="204"/>
      </rPr>
      <t>январе-ноябре</t>
    </r>
    <r>
      <rPr>
        <sz val="14"/>
        <color indexed="8"/>
        <rFont val="Times New Roman"/>
        <family val="1"/>
        <charset val="204"/>
      </rPr>
      <t xml:space="preserve"> 2021 года муниципальной программы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</si>
</sst>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_-* #,##0.0_р_._-;\-* #,##0.0_р_._-;_-* &quot;-&quot;?_р_._-;_-@_-"/>
    <numFmt numFmtId="171" formatCode="0.0%"/>
    <numFmt numFmtId="172" formatCode="0.000"/>
    <numFmt numFmtId="173" formatCode="0.00000"/>
    <numFmt numFmtId="174" formatCode="_-* #,##0.00_р_._-;\-* #,##0.00_р_._-;_-* &quot;-&quot;?_р_._-;_-@_-"/>
    <numFmt numFmtId="175" formatCode="#,##0.0_р_.;\-#,##0.0_р_."/>
  </numFmts>
  <fonts count="9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theme="7" tint="-0.49998474074526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3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4"/>
      <color rgb="FF7030A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sz val="12"/>
      <color theme="6" tint="-0.499984740745262"/>
      <name val="Times New Roman"/>
      <family val="1"/>
      <charset val="204"/>
    </font>
    <font>
      <sz val="10"/>
      <color theme="6" tint="-0.499984740745262"/>
      <name val="Times New Roman"/>
      <family val="1"/>
      <charset val="204"/>
    </font>
    <font>
      <b/>
      <sz val="10"/>
      <color theme="6" tint="-0.499984740745262"/>
      <name val="Times New Roman"/>
      <family val="1"/>
      <charset val="204"/>
    </font>
    <font>
      <sz val="11"/>
      <color theme="6" tint="-0.499984740745262"/>
      <name val="Times New Roman"/>
      <family val="1"/>
      <charset val="204"/>
    </font>
    <font>
      <b/>
      <sz val="12"/>
      <color theme="6" tint="-0.49998474074526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7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3" fontId="4" fillId="0" borderId="13" xfId="0" applyNumberFormat="1" applyFont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3" fontId="4" fillId="0" borderId="17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2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165" fontId="4" fillId="3" borderId="0" xfId="0" applyNumberFormat="1" applyFont="1" applyFill="1" applyBorder="1" applyAlignment="1" applyProtection="1">
      <alignment horizontal="justify" vertical="top" wrapText="1"/>
    </xf>
    <xf numFmtId="0" fontId="16" fillId="3" borderId="0" xfId="0" applyFont="1" applyFill="1" applyBorder="1" applyAlignment="1" applyProtection="1">
      <alignment horizontal="justify" vertical="top" wrapText="1"/>
    </xf>
    <xf numFmtId="0" fontId="4" fillId="3" borderId="0" xfId="0" applyFont="1" applyFill="1" applyBorder="1" applyAlignment="1" applyProtection="1">
      <alignment horizontal="justify" vertical="top"/>
    </xf>
    <xf numFmtId="0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7" xfId="0" applyNumberFormat="1" applyFont="1" applyFill="1" applyBorder="1" applyAlignment="1" applyProtection="1">
      <alignment horizontal="center" vertical="top" wrapText="1"/>
    </xf>
    <xf numFmtId="0" fontId="18" fillId="0" borderId="25" xfId="0" applyNumberFormat="1" applyFont="1" applyFill="1" applyBorder="1" applyAlignment="1" applyProtection="1">
      <alignment horizontal="left" vertical="center" wrapText="1" indent="2"/>
    </xf>
    <xf numFmtId="0" fontId="19" fillId="0" borderId="26" xfId="0" applyNumberFormat="1" applyFont="1" applyFill="1" applyBorder="1" applyAlignment="1" applyProtection="1">
      <alignment horizontal="left" vertical="center" wrapText="1" indent="2"/>
    </xf>
    <xf numFmtId="0" fontId="18" fillId="0" borderId="5" xfId="3" applyNumberFormat="1" applyFont="1" applyFill="1" applyBorder="1" applyAlignment="1" applyProtection="1">
      <alignment horizontal="left" vertical="top" wrapText="1" indent="2"/>
    </xf>
    <xf numFmtId="0" fontId="18" fillId="0" borderId="1" xfId="3" applyNumberFormat="1" applyFont="1" applyFill="1" applyBorder="1" applyAlignment="1" applyProtection="1">
      <alignment horizontal="left" vertical="top" wrapText="1" indent="2"/>
    </xf>
    <xf numFmtId="0" fontId="19" fillId="0" borderId="4" xfId="3" applyNumberFormat="1" applyFont="1" applyFill="1" applyBorder="1" applyAlignment="1" applyProtection="1">
      <alignment horizontal="left" vertical="top" wrapText="1" indent="2"/>
    </xf>
    <xf numFmtId="0" fontId="19" fillId="0" borderId="25" xfId="3" applyNumberFormat="1" applyFont="1" applyFill="1" applyBorder="1" applyAlignment="1" applyProtection="1">
      <alignment horizontal="left" vertical="top" wrapText="1" indent="2"/>
    </xf>
    <xf numFmtId="0" fontId="18" fillId="0" borderId="10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9" fillId="0" borderId="16" xfId="3" applyNumberFormat="1" applyFont="1" applyFill="1" applyBorder="1" applyAlignment="1" applyProtection="1">
      <alignment horizontal="left" vertical="top" wrapText="1" indent="2"/>
    </xf>
    <xf numFmtId="0" fontId="16" fillId="3" borderId="0" xfId="0" applyNumberFormat="1" applyFont="1" applyFill="1" applyBorder="1" applyAlignment="1" applyProtection="1">
      <alignment horizontal="left" vertical="top" wrapText="1" indent="2"/>
    </xf>
    <xf numFmtId="0" fontId="4" fillId="0" borderId="0" xfId="0" applyNumberFormat="1" applyFont="1" applyFill="1" applyBorder="1" applyAlignment="1" applyProtection="1">
      <alignment horizontal="left" vertical="center" indent="2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4" fillId="0" borderId="0" xfId="0" applyNumberFormat="1" applyFont="1" applyFill="1" applyAlignment="1" applyProtection="1">
      <alignment horizontal="left" vertical="center" indent="2"/>
    </xf>
    <xf numFmtId="165" fontId="18" fillId="0" borderId="5" xfId="3" applyNumberFormat="1" applyFont="1" applyFill="1" applyBorder="1" applyAlignment="1" applyProtection="1">
      <alignment horizontal="left" vertical="top" wrapText="1" indent="2"/>
    </xf>
    <xf numFmtId="165" fontId="18" fillId="0" borderId="16" xfId="3" applyNumberFormat="1" applyFont="1" applyFill="1" applyBorder="1" applyAlignment="1" applyProtection="1">
      <alignment horizontal="left" vertical="top" wrapText="1" indent="2"/>
    </xf>
    <xf numFmtId="2" fontId="18" fillId="0" borderId="5" xfId="3" applyNumberFormat="1" applyFont="1" applyFill="1" applyBorder="1" applyAlignment="1" applyProtection="1">
      <alignment horizontal="left" vertical="top" wrapText="1" indent="2"/>
    </xf>
    <xf numFmtId="1" fontId="18" fillId="0" borderId="16" xfId="3" applyNumberFormat="1" applyFont="1" applyFill="1" applyBorder="1" applyAlignment="1" applyProtection="1">
      <alignment horizontal="left" vertical="top" wrapText="1"/>
    </xf>
    <xf numFmtId="0" fontId="7" fillId="0" borderId="0" xfId="0" applyFont="1" applyBorder="1"/>
    <xf numFmtId="1" fontId="18" fillId="0" borderId="16" xfId="3" applyNumberFormat="1" applyFont="1" applyFill="1" applyBorder="1" applyAlignment="1" applyProtection="1">
      <alignment horizontal="left" vertical="top" wrapText="1" indent="2"/>
    </xf>
    <xf numFmtId="2" fontId="28" fillId="0" borderId="5" xfId="3" applyNumberFormat="1" applyFont="1" applyFill="1" applyBorder="1" applyAlignment="1" applyProtection="1">
      <alignment horizontal="left" vertical="top" wrapText="1" indent="2"/>
    </xf>
    <xf numFmtId="0" fontId="34" fillId="0" borderId="0" xfId="0" applyNumberFormat="1" applyFont="1" applyFill="1" applyBorder="1" applyAlignment="1" applyProtection="1">
      <alignment horizontal="left" vertical="center" indent="2"/>
    </xf>
    <xf numFmtId="0" fontId="34" fillId="0" borderId="0" xfId="0" applyFont="1" applyFill="1" applyBorder="1" applyAlignment="1" applyProtection="1">
      <alignment horizontal="left" vertical="center"/>
    </xf>
    <xf numFmtId="2" fontId="18" fillId="3" borderId="5" xfId="3" applyNumberFormat="1" applyFont="1" applyFill="1" applyBorder="1" applyAlignment="1" applyProtection="1">
      <alignment horizontal="left" vertical="top" wrapText="1" indent="2"/>
    </xf>
    <xf numFmtId="0" fontId="21" fillId="0" borderId="0" xfId="0" applyFont="1"/>
    <xf numFmtId="165" fontId="18" fillId="4" borderId="1" xfId="3" applyNumberFormat="1" applyFont="1" applyFill="1" applyBorder="1" applyAlignment="1" applyProtection="1">
      <alignment horizontal="left" vertical="top" wrapText="1" indent="2"/>
    </xf>
    <xf numFmtId="1" fontId="18" fillId="4" borderId="16" xfId="3" applyNumberFormat="1" applyFont="1" applyFill="1" applyBorder="1" applyAlignment="1" applyProtection="1">
      <alignment horizontal="left" vertical="top" wrapText="1"/>
    </xf>
    <xf numFmtId="165" fontId="18" fillId="5" borderId="1" xfId="3" applyNumberFormat="1" applyFont="1" applyFill="1" applyBorder="1" applyAlignment="1" applyProtection="1">
      <alignment horizontal="left" vertical="top" wrapText="1" indent="2"/>
    </xf>
    <xf numFmtId="1" fontId="18" fillId="5" borderId="16" xfId="3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vertical="center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10" fontId="19" fillId="2" borderId="1" xfId="0" applyNumberFormat="1" applyFont="1" applyFill="1" applyBorder="1" applyAlignment="1" applyProtection="1">
      <alignment horizontal="center" vertical="top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1" fontId="19" fillId="2" borderId="1" xfId="0" applyNumberFormat="1" applyFont="1" applyFill="1" applyBorder="1" applyAlignment="1" applyProtection="1">
      <alignment horizontal="center" vertical="center" wrapText="1"/>
    </xf>
    <xf numFmtId="1" fontId="19" fillId="2" borderId="10" xfId="0" applyNumberFormat="1" applyFont="1" applyFill="1" applyBorder="1" applyAlignment="1" applyProtection="1">
      <alignment horizontal="center" vertical="center" wrapText="1"/>
    </xf>
    <xf numFmtId="170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9" fontId="18" fillId="2" borderId="1" xfId="3" applyNumberFormat="1" applyFont="1" applyFill="1" applyBorder="1" applyAlignment="1" applyProtection="1">
      <alignment horizontal="right" vertical="top" wrapText="1"/>
    </xf>
    <xf numFmtId="170" fontId="19" fillId="2" borderId="1" xfId="3" applyNumberFormat="1" applyFont="1" applyFill="1" applyBorder="1" applyAlignment="1" applyProtection="1">
      <alignment horizontal="right" vertical="top" wrapText="1"/>
    </xf>
    <xf numFmtId="10" fontId="19" fillId="2" borderId="1" xfId="3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left" vertical="center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0" fontId="19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/>
    </xf>
    <xf numFmtId="165" fontId="18" fillId="2" borderId="1" xfId="3" applyNumberFormat="1" applyFont="1" applyFill="1" applyBorder="1" applyAlignment="1" applyProtection="1">
      <alignment horizontal="right" vertical="top" wrapText="1"/>
    </xf>
    <xf numFmtId="2" fontId="19" fillId="2" borderId="1" xfId="3" applyNumberFormat="1" applyFont="1" applyFill="1" applyBorder="1" applyAlignment="1" applyProtection="1">
      <alignment horizontal="right" vertical="top" wrapText="1"/>
    </xf>
    <xf numFmtId="165" fontId="18" fillId="2" borderId="1" xfId="3" applyNumberFormat="1" applyFont="1" applyFill="1" applyBorder="1" applyAlignment="1" applyProtection="1">
      <alignment horizontal="left" vertical="top" wrapText="1" indent="2"/>
    </xf>
    <xf numFmtId="0" fontId="18" fillId="2" borderId="28" xfId="3" applyNumberFormat="1" applyFont="1" applyFill="1" applyBorder="1" applyAlignment="1" applyProtection="1">
      <alignment horizontal="right" vertical="top" wrapText="1"/>
    </xf>
    <xf numFmtId="0" fontId="18" fillId="2" borderId="29" xfId="3" applyNumberFormat="1" applyFont="1" applyFill="1" applyBorder="1" applyAlignment="1" applyProtection="1">
      <alignment horizontal="right" vertical="top" wrapText="1"/>
    </xf>
    <xf numFmtId="0" fontId="19" fillId="2" borderId="10" xfId="3" applyNumberFormat="1" applyFont="1" applyFill="1" applyBorder="1" applyAlignment="1" applyProtection="1">
      <alignment horizontal="right" vertical="top" wrapText="1"/>
    </xf>
    <xf numFmtId="0" fontId="16" fillId="2" borderId="0" xfId="0" applyFont="1" applyFill="1" applyBorder="1" applyAlignment="1" applyProtection="1">
      <alignment horizontal="justify" vertical="top" wrapText="1"/>
    </xf>
    <xf numFmtId="0" fontId="34" fillId="2" borderId="0" xfId="0" applyFont="1" applyFill="1" applyBorder="1" applyAlignment="1" applyProtection="1">
      <alignment horizontal="left" wrapText="1"/>
    </xf>
    <xf numFmtId="0" fontId="20" fillId="2" borderId="0" xfId="0" applyFont="1" applyFill="1" applyBorder="1" applyAlignment="1" applyProtection="1">
      <alignment vertical="center"/>
    </xf>
    <xf numFmtId="165" fontId="20" fillId="2" borderId="0" xfId="3" applyNumberFormat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/>
    </xf>
    <xf numFmtId="165" fontId="34" fillId="2" borderId="0" xfId="3" applyNumberFormat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/>
    </xf>
    <xf numFmtId="165" fontId="4" fillId="2" borderId="0" xfId="3" applyNumberFormat="1" applyFont="1" applyFill="1" applyBorder="1" applyAlignment="1" applyProtection="1">
      <alignment vertical="center" wrapText="1"/>
    </xf>
    <xf numFmtId="168" fontId="4" fillId="2" borderId="0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 indent="1"/>
    </xf>
    <xf numFmtId="165" fontId="19" fillId="4" borderId="4" xfId="0" applyNumberFormat="1" applyFont="1" applyFill="1" applyBorder="1" applyAlignment="1" applyProtection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0" fontId="19" fillId="4" borderId="2" xfId="0" applyNumberFormat="1" applyFont="1" applyFill="1" applyBorder="1" applyAlignment="1" applyProtection="1">
      <alignment horizontal="left" vertical="top" wrapText="1" indent="1"/>
    </xf>
    <xf numFmtId="10" fontId="19" fillId="4" borderId="2" xfId="0" applyNumberFormat="1" applyFont="1" applyFill="1" applyBorder="1" applyAlignment="1" applyProtection="1">
      <alignment horizontal="center" vertical="top" wrapText="1"/>
    </xf>
    <xf numFmtId="165" fontId="19" fillId="4" borderId="0" xfId="0" applyNumberFormat="1" applyFont="1" applyFill="1" applyBorder="1" applyAlignment="1" applyProtection="1">
      <alignment horizontal="center" vertical="top" wrapText="1"/>
    </xf>
    <xf numFmtId="10" fontId="19" fillId="4" borderId="23" xfId="0" applyNumberFormat="1" applyFont="1" applyFill="1" applyBorder="1" applyAlignment="1" applyProtection="1">
      <alignment horizontal="center" vertical="top" wrapText="1"/>
    </xf>
    <xf numFmtId="0" fontId="19" fillId="4" borderId="11" xfId="0" applyNumberFormat="1" applyFont="1" applyFill="1" applyBorder="1" applyAlignment="1" applyProtection="1">
      <alignment horizontal="center" vertical="center" wrapText="1"/>
    </xf>
    <xf numFmtId="0" fontId="19" fillId="4" borderId="15" xfId="0" applyNumberFormat="1" applyFont="1" applyFill="1" applyBorder="1" applyAlignment="1" applyProtection="1">
      <alignment horizontal="center" vertical="center" wrapText="1"/>
    </xf>
    <xf numFmtId="1" fontId="19" fillId="4" borderId="11" xfId="0" applyNumberFormat="1" applyFont="1" applyFill="1" applyBorder="1" applyAlignment="1" applyProtection="1">
      <alignment horizontal="left" vertical="center" wrapText="1" indent="1"/>
    </xf>
    <xf numFmtId="1" fontId="19" fillId="4" borderId="11" xfId="0" applyNumberFormat="1" applyFont="1" applyFill="1" applyBorder="1" applyAlignment="1" applyProtection="1">
      <alignment horizontal="center" vertical="center" wrapText="1"/>
    </xf>
    <xf numFmtId="165" fontId="18" fillId="4" borderId="19" xfId="3" applyNumberFormat="1" applyFont="1" applyFill="1" applyBorder="1" applyAlignment="1" applyProtection="1">
      <alignment horizontal="left" vertical="top" wrapText="1" indent="1"/>
    </xf>
    <xf numFmtId="9" fontId="18" fillId="4" borderId="1" xfId="2" applyFont="1" applyFill="1" applyBorder="1" applyAlignment="1" applyProtection="1">
      <alignment horizontal="left" vertical="top" wrapText="1"/>
    </xf>
    <xf numFmtId="171" fontId="18" fillId="4" borderId="5" xfId="3" applyNumberFormat="1" applyFont="1" applyFill="1" applyBorder="1" applyAlignment="1" applyProtection="1">
      <alignment horizontal="right" vertical="top" wrapText="1"/>
    </xf>
    <xf numFmtId="0" fontId="18" fillId="4" borderId="27" xfId="3" applyNumberFormat="1" applyFont="1" applyFill="1" applyBorder="1" applyAlignment="1" applyProtection="1">
      <alignment horizontal="left" vertical="top" wrapText="1" indent="2"/>
    </xf>
    <xf numFmtId="170" fontId="19" fillId="4" borderId="25" xfId="3" applyNumberFormat="1" applyFont="1" applyFill="1" applyBorder="1" applyAlignment="1" applyProtection="1">
      <alignment horizontal="right" vertical="top" wrapText="1"/>
    </xf>
    <xf numFmtId="170" fontId="19" fillId="4" borderId="10" xfId="3" applyNumberFormat="1" applyFont="1" applyFill="1" applyBorder="1" applyAlignment="1" applyProtection="1">
      <alignment horizontal="right" vertical="top" wrapText="1"/>
    </xf>
    <xf numFmtId="10" fontId="19" fillId="4" borderId="10" xfId="3" applyNumberFormat="1" applyFont="1" applyFill="1" applyBorder="1" applyAlignment="1" applyProtection="1">
      <alignment horizontal="left" vertical="top" wrapText="1" indent="1"/>
    </xf>
    <xf numFmtId="10" fontId="19" fillId="4" borderId="10" xfId="3" applyNumberFormat="1" applyFont="1" applyFill="1" applyBorder="1" applyAlignment="1" applyProtection="1">
      <alignment horizontal="right" vertical="top" wrapText="1"/>
    </xf>
    <xf numFmtId="170" fontId="19" fillId="4" borderId="1" xfId="3" applyNumberFormat="1" applyFont="1" applyFill="1" applyBorder="1" applyAlignment="1" applyProtection="1">
      <alignment horizontal="right" vertical="top" wrapText="1"/>
    </xf>
    <xf numFmtId="170" fontId="18" fillId="4" borderId="4" xfId="3" applyNumberFormat="1" applyFont="1" applyFill="1" applyBorder="1" applyAlignment="1" applyProtection="1">
      <alignment horizontal="right" vertical="top" wrapText="1"/>
    </xf>
    <xf numFmtId="170" fontId="18" fillId="4" borderId="1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left" vertical="top" wrapText="1" indent="1"/>
    </xf>
    <xf numFmtId="170" fontId="18" fillId="4" borderId="2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170" fontId="19" fillId="4" borderId="20" xfId="3" applyNumberFormat="1" applyFont="1" applyFill="1" applyBorder="1" applyAlignment="1" applyProtection="1">
      <alignment horizontal="right" vertical="top" wrapText="1"/>
    </xf>
    <xf numFmtId="10" fontId="19" fillId="4" borderId="20" xfId="3" applyNumberFormat="1" applyFont="1" applyFill="1" applyBorder="1" applyAlignment="1" applyProtection="1">
      <alignment horizontal="left" vertical="top" wrapText="1" indent="1"/>
    </xf>
    <xf numFmtId="10" fontId="19" fillId="4" borderId="20" xfId="3" applyNumberFormat="1" applyFont="1" applyFill="1" applyBorder="1" applyAlignment="1" applyProtection="1">
      <alignment horizontal="right" vertical="top" wrapText="1"/>
    </xf>
    <xf numFmtId="170" fontId="19" fillId="4" borderId="21" xfId="3" applyNumberFormat="1" applyFont="1" applyFill="1" applyBorder="1" applyAlignment="1" applyProtection="1">
      <alignment horizontal="right" vertical="top" wrapText="1"/>
    </xf>
    <xf numFmtId="10" fontId="19" fillId="4" borderId="1" xfId="3" applyNumberFormat="1" applyFont="1" applyFill="1" applyBorder="1" applyAlignment="1" applyProtection="1">
      <alignment horizontal="left" vertical="top" wrapText="1" indent="1"/>
    </xf>
    <xf numFmtId="10" fontId="19" fillId="4" borderId="1" xfId="3" applyNumberFormat="1" applyFont="1" applyFill="1" applyBorder="1" applyAlignment="1" applyProtection="1">
      <alignment horizontal="right" vertical="top" wrapText="1"/>
    </xf>
    <xf numFmtId="0" fontId="4" fillId="4" borderId="1" xfId="0" applyFont="1" applyFill="1" applyBorder="1" applyAlignment="1" applyProtection="1">
      <alignment horizontal="left" vertical="center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10" fontId="19" fillId="4" borderId="38" xfId="3" applyNumberFormat="1" applyFont="1" applyFill="1" applyBorder="1" applyAlignment="1" applyProtection="1">
      <alignment horizontal="right" vertical="top" wrapText="1"/>
    </xf>
    <xf numFmtId="10" fontId="19" fillId="4" borderId="26" xfId="3" applyNumberFormat="1" applyFont="1" applyFill="1" applyBorder="1" applyAlignment="1" applyProtection="1">
      <alignment horizontal="right" vertical="top" wrapText="1"/>
    </xf>
    <xf numFmtId="10" fontId="19" fillId="4" borderId="6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 inden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0" fontId="19" fillId="4" borderId="1" xfId="3" applyNumberFormat="1" applyFont="1" applyFill="1" applyBorder="1" applyAlignment="1" applyProtection="1">
      <alignment horizontal="right" vertical="top" wrapText="1"/>
    </xf>
    <xf numFmtId="0" fontId="19" fillId="4" borderId="1" xfId="3" applyNumberFormat="1" applyFont="1" applyFill="1" applyBorder="1" applyAlignment="1" applyProtection="1">
      <alignment horizontal="left" vertical="top" wrapText="1" indent="1"/>
    </xf>
    <xf numFmtId="0" fontId="19" fillId="4" borderId="20" xfId="3" applyNumberFormat="1" applyFont="1" applyFill="1" applyBorder="1" applyAlignment="1" applyProtection="1">
      <alignment horizontal="right" vertical="top" wrapText="1"/>
    </xf>
    <xf numFmtId="0" fontId="19" fillId="4" borderId="20" xfId="3" applyNumberFormat="1" applyFont="1" applyFill="1" applyBorder="1" applyAlignment="1" applyProtection="1">
      <alignment horizontal="left" vertical="top" wrapText="1" indent="1"/>
    </xf>
    <xf numFmtId="0" fontId="19" fillId="4" borderId="38" xfId="3" applyNumberFormat="1" applyFont="1" applyFill="1" applyBorder="1" applyAlignment="1" applyProtection="1">
      <alignment horizontal="right" vertical="top" wrapText="1"/>
    </xf>
    <xf numFmtId="0" fontId="19" fillId="4" borderId="10" xfId="3" applyNumberFormat="1" applyFont="1" applyFill="1" applyBorder="1" applyAlignment="1" applyProtection="1">
      <alignment horizontal="right" vertical="top" wrapText="1"/>
    </xf>
    <xf numFmtId="0" fontId="19" fillId="4" borderId="10" xfId="3" applyNumberFormat="1" applyFont="1" applyFill="1" applyBorder="1" applyAlignment="1" applyProtection="1">
      <alignment horizontal="left" vertical="top" wrapText="1" indent="1"/>
    </xf>
    <xf numFmtId="0" fontId="19" fillId="4" borderId="26" xfId="3" applyNumberFormat="1" applyFont="1" applyFill="1" applyBorder="1" applyAlignment="1" applyProtection="1">
      <alignment horizontal="right" vertical="top" wrapText="1"/>
    </xf>
    <xf numFmtId="0" fontId="19" fillId="4" borderId="6" xfId="3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left" vertical="top" wrapText="1"/>
    </xf>
    <xf numFmtId="172" fontId="18" fillId="4" borderId="1" xfId="3" applyNumberFormat="1" applyFont="1" applyFill="1" applyBorder="1" applyAlignment="1" applyProtection="1">
      <alignment horizontal="right" vertical="top" wrapText="1"/>
    </xf>
    <xf numFmtId="9" fontId="19" fillId="4" borderId="1" xfId="2" applyFont="1" applyFill="1" applyBorder="1" applyAlignment="1" applyProtection="1">
      <alignment horizontal="left" vertical="top" wrapText="1"/>
    </xf>
    <xf numFmtId="165" fontId="28" fillId="4" borderId="5" xfId="3" applyNumberFormat="1" applyFont="1" applyFill="1" applyBorder="1" applyAlignment="1" applyProtection="1">
      <alignment horizontal="left" vertical="top" wrapText="1" indent="2"/>
    </xf>
    <xf numFmtId="165" fontId="18" fillId="4" borderId="16" xfId="3" applyNumberFormat="1" applyFont="1" applyFill="1" applyBorder="1" applyAlignment="1" applyProtection="1">
      <alignment horizontal="left" vertical="top" wrapText="1"/>
    </xf>
    <xf numFmtId="0" fontId="27" fillId="4" borderId="16" xfId="3" applyNumberFormat="1" applyFont="1" applyFill="1" applyBorder="1" applyAlignment="1" applyProtection="1">
      <alignment horizontal="left" vertical="top" wrapText="1"/>
    </xf>
    <xf numFmtId="1" fontId="27" fillId="4" borderId="16" xfId="3" applyNumberFormat="1" applyFont="1" applyFill="1" applyBorder="1" applyAlignment="1" applyProtection="1">
      <alignment horizontal="left" vertical="top" wrapText="1" indent="2"/>
    </xf>
    <xf numFmtId="165" fontId="32" fillId="4" borderId="1" xfId="3" applyNumberFormat="1" applyFont="1" applyFill="1" applyBorder="1" applyAlignment="1" applyProtection="1">
      <alignment horizontal="left" vertical="top" wrapText="1" indent="1"/>
    </xf>
    <xf numFmtId="1" fontId="32" fillId="4" borderId="4" xfId="3" applyNumberFormat="1" applyFont="1" applyFill="1" applyBorder="1" applyAlignment="1" applyProtection="1">
      <alignment horizontal="left" vertical="top" wrapText="1" indent="2"/>
    </xf>
    <xf numFmtId="165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16" fillId="4" borderId="0" xfId="0" applyFont="1" applyFill="1" applyBorder="1" applyAlignment="1" applyProtection="1">
      <alignment horizontal="left" vertical="top" wrapText="1" indent="1"/>
    </xf>
    <xf numFmtId="0" fontId="34" fillId="4" borderId="0" xfId="0" applyFont="1" applyFill="1" applyBorder="1" applyAlignment="1" applyProtection="1">
      <alignment horizontal="left" wrapText="1"/>
    </xf>
    <xf numFmtId="0" fontId="20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 indent="1"/>
    </xf>
    <xf numFmtId="0" fontId="34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horizontal="left" vertical="center" indent="1"/>
    </xf>
    <xf numFmtId="0" fontId="34" fillId="4" borderId="0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vertical="center"/>
    </xf>
    <xf numFmtId="165" fontId="19" fillId="5" borderId="9" xfId="0" applyNumberFormat="1" applyFont="1" applyFill="1" applyBorder="1" applyAlignment="1" applyProtection="1">
      <alignment horizontal="center" vertical="top" wrapText="1"/>
    </xf>
    <xf numFmtId="165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23" xfId="0" applyNumberFormat="1" applyFont="1" applyFill="1" applyBorder="1" applyAlignment="1" applyProtection="1">
      <alignment horizontal="center" vertical="top" wrapText="1"/>
    </xf>
    <xf numFmtId="0" fontId="19" fillId="5" borderId="15" xfId="0" applyNumberFormat="1" applyFont="1" applyFill="1" applyBorder="1" applyAlignment="1" applyProtection="1">
      <alignment horizontal="center" vertical="center" wrapText="1"/>
    </xf>
    <xf numFmtId="0" fontId="19" fillId="5" borderId="11" xfId="0" applyNumberFormat="1" applyFont="1" applyFill="1" applyBorder="1" applyAlignment="1" applyProtection="1">
      <alignment horizontal="center" vertical="center" wrapText="1"/>
    </xf>
    <xf numFmtId="1" fontId="19" fillId="5" borderId="39" xfId="0" applyNumberFormat="1" applyFont="1" applyFill="1" applyBorder="1" applyAlignment="1" applyProtection="1">
      <alignment horizontal="center" vertical="center" wrapText="1"/>
    </xf>
    <xf numFmtId="165" fontId="18" fillId="5" borderId="27" xfId="3" applyNumberFormat="1" applyFont="1" applyFill="1" applyBorder="1" applyAlignment="1" applyProtection="1">
      <alignment horizontal="left" vertical="top" wrapText="1" indent="2"/>
    </xf>
    <xf numFmtId="170" fontId="19" fillId="5" borderId="10" xfId="3" applyNumberFormat="1" applyFont="1" applyFill="1" applyBorder="1" applyAlignment="1" applyProtection="1">
      <alignment horizontal="right" vertical="top" wrapText="1"/>
    </xf>
    <xf numFmtId="10" fontId="19" fillId="5" borderId="10" xfId="3" applyNumberFormat="1" applyFont="1" applyFill="1" applyBorder="1" applyAlignment="1" applyProtection="1">
      <alignment horizontal="right" vertical="top" wrapText="1"/>
    </xf>
    <xf numFmtId="170" fontId="19" fillId="5" borderId="1" xfId="3" applyNumberFormat="1" applyFont="1" applyFill="1" applyBorder="1" applyAlignment="1" applyProtection="1">
      <alignment horizontal="right" vertical="top" wrapText="1"/>
    </xf>
    <xf numFmtId="170" fontId="18" fillId="5" borderId="1" xfId="3" applyNumberFormat="1" applyFont="1" applyFill="1" applyBorder="1" applyAlignment="1" applyProtection="1">
      <alignment horizontal="right" vertical="top" wrapText="1"/>
    </xf>
    <xf numFmtId="10" fontId="18" fillId="5" borderId="1" xfId="3" applyNumberFormat="1" applyFont="1" applyFill="1" applyBorder="1" applyAlignment="1" applyProtection="1">
      <alignment horizontal="right" vertical="top" wrapText="1"/>
    </xf>
    <xf numFmtId="170" fontId="19" fillId="5" borderId="20" xfId="3" applyNumberFormat="1" applyFont="1" applyFill="1" applyBorder="1" applyAlignment="1" applyProtection="1">
      <alignment horizontal="right" vertical="top" wrapText="1"/>
    </xf>
    <xf numFmtId="10" fontId="19" fillId="5" borderId="20" xfId="3" applyNumberFormat="1" applyFont="1" applyFill="1" applyBorder="1" applyAlignment="1" applyProtection="1">
      <alignment horizontal="right" vertical="top" wrapText="1"/>
    </xf>
    <xf numFmtId="10" fontId="19" fillId="5" borderId="1" xfId="3" applyNumberFormat="1" applyFont="1" applyFill="1" applyBorder="1" applyAlignment="1" applyProtection="1">
      <alignment horizontal="right" vertical="top" wrapText="1"/>
    </xf>
    <xf numFmtId="0" fontId="4" fillId="5" borderId="1" xfId="0" applyFont="1" applyFill="1" applyBorder="1" applyAlignment="1" applyProtection="1">
      <alignment horizontal="left" vertical="center"/>
    </xf>
    <xf numFmtId="9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right" vertical="top" wrapText="1"/>
    </xf>
    <xf numFmtId="0" fontId="19" fillId="5" borderId="1" xfId="3" applyNumberFormat="1" applyFont="1" applyFill="1" applyBorder="1" applyAlignment="1" applyProtection="1">
      <alignment horizontal="right" vertical="top" wrapText="1"/>
    </xf>
    <xf numFmtId="0" fontId="19" fillId="5" borderId="20" xfId="3" applyNumberFormat="1" applyFont="1" applyFill="1" applyBorder="1" applyAlignment="1" applyProtection="1">
      <alignment horizontal="right" vertical="top" wrapText="1"/>
    </xf>
    <xf numFmtId="0" fontId="19" fillId="5" borderId="10" xfId="3" applyNumberFormat="1" applyFont="1" applyFill="1" applyBorder="1" applyAlignment="1" applyProtection="1">
      <alignment horizontal="right" vertical="top" wrapText="1"/>
    </xf>
    <xf numFmtId="0" fontId="19" fillId="5" borderId="1" xfId="3" applyNumberFormat="1" applyFont="1" applyFill="1" applyBorder="1" applyAlignment="1" applyProtection="1">
      <alignment horizontal="left" vertical="top" wrapText="1" indent="1"/>
    </xf>
    <xf numFmtId="2" fontId="19" fillId="5" borderId="1" xfId="3" applyNumberFormat="1" applyFont="1" applyFill="1" applyBorder="1" applyAlignment="1" applyProtection="1">
      <alignment horizontal="right" vertical="top" wrapText="1"/>
    </xf>
    <xf numFmtId="0" fontId="27" fillId="5" borderId="16" xfId="3" applyNumberFormat="1" applyFont="1" applyFill="1" applyBorder="1" applyAlignment="1" applyProtection="1">
      <alignment horizontal="left" vertical="top" wrapText="1"/>
    </xf>
    <xf numFmtId="165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left" vertical="top" wrapText="1" indent="1"/>
    </xf>
    <xf numFmtId="0" fontId="18" fillId="5" borderId="1" xfId="3" applyNumberFormat="1" applyFont="1" applyFill="1" applyBorder="1" applyAlignment="1" applyProtection="1">
      <alignment horizontal="left" vertical="top" wrapText="1"/>
    </xf>
    <xf numFmtId="0" fontId="16" fillId="5" borderId="0" xfId="0" applyFont="1" applyFill="1" applyBorder="1" applyAlignment="1" applyProtection="1">
      <alignment horizontal="justify" vertical="top" wrapText="1"/>
    </xf>
    <xf numFmtId="0" fontId="34" fillId="5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vertical="center"/>
    </xf>
    <xf numFmtId="165" fontId="20" fillId="5" borderId="0" xfId="3" applyNumberFormat="1" applyFont="1" applyFill="1" applyBorder="1" applyAlignment="1" applyProtection="1">
      <alignment vertical="center" wrapText="1"/>
    </xf>
    <xf numFmtId="0" fontId="34" fillId="5" borderId="0" xfId="0" applyFont="1" applyFill="1" applyBorder="1" applyAlignment="1" applyProtection="1">
      <alignment vertical="center"/>
    </xf>
    <xf numFmtId="165" fontId="34" fillId="5" borderId="0" xfId="3" applyNumberFormat="1" applyFont="1" applyFill="1" applyBorder="1" applyAlignment="1" applyProtection="1">
      <alignment vertical="center" wrapText="1"/>
    </xf>
    <xf numFmtId="0" fontId="34" fillId="5" borderId="0" xfId="0" applyFont="1" applyFill="1" applyBorder="1" applyAlignment="1" applyProtection="1">
      <alignment horizontal="left" vertical="center"/>
    </xf>
    <xf numFmtId="165" fontId="4" fillId="5" borderId="0" xfId="3" applyNumberFormat="1" applyFont="1" applyFill="1" applyBorder="1" applyAlignment="1" applyProtection="1">
      <alignment vertical="center" wrapText="1"/>
    </xf>
    <xf numFmtId="168" fontId="4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18" fillId="5" borderId="1" xfId="3" applyNumberFormat="1" applyFont="1" applyFill="1" applyBorder="1" applyAlignment="1" applyProtection="1">
      <alignment horizontal="left" vertical="top" wrapText="1" indent="2"/>
    </xf>
    <xf numFmtId="2" fontId="19" fillId="4" borderId="1" xfId="3" applyNumberFormat="1" applyFont="1" applyFill="1" applyBorder="1" applyAlignment="1" applyProtection="1">
      <alignment horizontal="right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165" fontId="19" fillId="5" borderId="1" xfId="3" applyNumberFormat="1" applyFont="1" applyFill="1" applyBorder="1" applyAlignment="1" applyProtection="1">
      <alignment horizontal="left" vertical="top" wrapText="1" indent="1"/>
    </xf>
    <xf numFmtId="165" fontId="19" fillId="5" borderId="1" xfId="3" applyNumberFormat="1" applyFont="1" applyFill="1" applyBorder="1" applyAlignment="1" applyProtection="1">
      <alignment horizontal="right" vertical="top" wrapText="1"/>
    </xf>
    <xf numFmtId="0" fontId="4" fillId="7" borderId="0" xfId="0" applyFont="1" applyFill="1" applyBorder="1" applyAlignment="1" applyProtection="1">
      <alignment vertical="center"/>
    </xf>
    <xf numFmtId="165" fontId="19" fillId="7" borderId="9" xfId="0" applyNumberFormat="1" applyFont="1" applyFill="1" applyBorder="1" applyAlignment="1" applyProtection="1">
      <alignment horizontal="center" vertical="top" wrapText="1"/>
    </xf>
    <xf numFmtId="165" fontId="19" fillId="7" borderId="1" xfId="0" applyNumberFormat="1" applyFont="1" applyFill="1" applyBorder="1" applyAlignment="1" applyProtection="1">
      <alignment horizontal="center" vertical="top" wrapText="1"/>
    </xf>
    <xf numFmtId="10" fontId="19" fillId="7" borderId="23" xfId="0" applyNumberFormat="1" applyFont="1" applyFill="1" applyBorder="1" applyAlignment="1" applyProtection="1">
      <alignment horizontal="center" vertical="top" wrapText="1"/>
    </xf>
    <xf numFmtId="165" fontId="19" fillId="7" borderId="40" xfId="0" applyNumberFormat="1" applyFont="1" applyFill="1" applyBorder="1" applyAlignment="1" applyProtection="1">
      <alignment horizontal="center" vertical="top" wrapText="1"/>
    </xf>
    <xf numFmtId="10" fontId="19" fillId="7" borderId="0" xfId="0" applyNumberFormat="1" applyFont="1" applyFill="1" applyBorder="1" applyAlignment="1" applyProtection="1">
      <alignment horizontal="center" vertical="top" wrapText="1"/>
    </xf>
    <xf numFmtId="0" fontId="19" fillId="7" borderId="15" xfId="0" applyNumberFormat="1" applyFont="1" applyFill="1" applyBorder="1" applyAlignment="1" applyProtection="1">
      <alignment horizontal="center" vertical="center" wrapText="1"/>
    </xf>
    <xf numFmtId="0" fontId="19" fillId="7" borderId="11" xfId="0" applyNumberFormat="1" applyFont="1" applyFill="1" applyBorder="1" applyAlignment="1" applyProtection="1">
      <alignment horizontal="center" vertical="center" wrapText="1"/>
    </xf>
    <xf numFmtId="1" fontId="19" fillId="7" borderId="39" xfId="0" applyNumberFormat="1" applyFont="1" applyFill="1" applyBorder="1" applyAlignment="1" applyProtection="1">
      <alignment horizontal="center" vertical="center" wrapText="1"/>
    </xf>
    <xf numFmtId="1" fontId="19" fillId="7" borderId="11" xfId="0" applyNumberFormat="1" applyFont="1" applyFill="1" applyBorder="1" applyAlignment="1" applyProtection="1">
      <alignment horizontal="center" vertical="center" wrapText="1"/>
    </xf>
    <xf numFmtId="0" fontId="19" fillId="7" borderId="41" xfId="0" applyNumberFormat="1" applyFont="1" applyFill="1" applyBorder="1" applyAlignment="1" applyProtection="1">
      <alignment horizontal="center" vertical="center" wrapText="1"/>
    </xf>
    <xf numFmtId="0" fontId="19" fillId="7" borderId="42" xfId="0" applyNumberFormat="1" applyFont="1" applyFill="1" applyBorder="1" applyAlignment="1" applyProtection="1">
      <alignment horizontal="center" vertical="center" wrapText="1"/>
    </xf>
    <xf numFmtId="1" fontId="19" fillId="7" borderId="15" xfId="0" applyNumberFormat="1" applyFont="1" applyFill="1" applyBorder="1" applyAlignment="1" applyProtection="1">
      <alignment horizontal="center" vertical="center" wrapText="1"/>
    </xf>
    <xf numFmtId="170" fontId="18" fillId="7" borderId="43" xfId="3" applyNumberFormat="1" applyFont="1" applyFill="1" applyBorder="1" applyAlignment="1" applyProtection="1">
      <alignment horizontal="right" vertical="top" wrapText="1"/>
    </xf>
    <xf numFmtId="10" fontId="18" fillId="7" borderId="44" xfId="3" applyNumberFormat="1" applyFont="1" applyFill="1" applyBorder="1" applyAlignment="1" applyProtection="1">
      <alignment horizontal="right" vertical="top" wrapText="1"/>
    </xf>
    <xf numFmtId="9" fontId="18" fillId="7" borderId="5" xfId="3" applyNumberFormat="1" applyFont="1" applyFill="1" applyBorder="1" applyAlignment="1" applyProtection="1">
      <alignment horizontal="right" vertical="top" wrapText="1"/>
    </xf>
    <xf numFmtId="10" fontId="18" fillId="7" borderId="45" xfId="3" applyNumberFormat="1" applyFont="1" applyFill="1" applyBorder="1" applyAlignment="1" applyProtection="1">
      <alignment horizontal="right" vertical="top" wrapText="1"/>
    </xf>
    <xf numFmtId="170" fontId="19" fillId="7" borderId="30" xfId="3" applyNumberFormat="1" applyFont="1" applyFill="1" applyBorder="1" applyAlignment="1" applyProtection="1">
      <alignment horizontal="right" vertical="top" wrapText="1"/>
    </xf>
    <xf numFmtId="10" fontId="19" fillId="7" borderId="47" xfId="3" applyNumberFormat="1" applyFont="1" applyFill="1" applyBorder="1" applyAlignment="1" applyProtection="1">
      <alignment horizontal="right" vertical="top" wrapText="1"/>
    </xf>
    <xf numFmtId="170" fontId="19" fillId="7" borderId="32" xfId="3" applyNumberFormat="1" applyFont="1" applyFill="1" applyBorder="1" applyAlignment="1" applyProtection="1">
      <alignment horizontal="right" vertical="top" wrapText="1"/>
    </xf>
    <xf numFmtId="10" fontId="19" fillId="7" borderId="33" xfId="3" applyNumberFormat="1" applyFont="1" applyFill="1" applyBorder="1" applyAlignment="1" applyProtection="1">
      <alignment horizontal="right" vertical="top" wrapText="1"/>
    </xf>
    <xf numFmtId="10" fontId="19" fillId="7" borderId="48" xfId="3" applyNumberFormat="1" applyFont="1" applyFill="1" applyBorder="1" applyAlignment="1" applyProtection="1">
      <alignment horizontal="right" vertical="top" wrapText="1"/>
    </xf>
    <xf numFmtId="170" fontId="19" fillId="7" borderId="10" xfId="3" applyNumberFormat="1" applyFont="1" applyFill="1" applyBorder="1" applyAlignment="1" applyProtection="1">
      <alignment horizontal="right" vertical="top" wrapText="1"/>
    </xf>
    <xf numFmtId="10" fontId="19" fillId="7" borderId="10" xfId="3" applyNumberFormat="1" applyFont="1" applyFill="1" applyBorder="1" applyAlignment="1" applyProtection="1">
      <alignment horizontal="right" vertical="top" wrapText="1"/>
    </xf>
    <xf numFmtId="170" fontId="19" fillId="7" borderId="21" xfId="3" applyNumberFormat="1" applyFont="1" applyFill="1" applyBorder="1" applyAlignment="1" applyProtection="1">
      <alignment horizontal="right" vertical="top" wrapText="1"/>
    </xf>
    <xf numFmtId="10" fontId="19" fillId="7" borderId="25" xfId="3" applyNumberFormat="1" applyFont="1" applyFill="1" applyBorder="1" applyAlignment="1" applyProtection="1">
      <alignment horizontal="right" vertical="top" wrapText="1"/>
    </xf>
    <xf numFmtId="170" fontId="19" fillId="7" borderId="1" xfId="3" applyNumberFormat="1" applyFont="1" applyFill="1" applyBorder="1" applyAlignment="1" applyProtection="1">
      <alignment horizontal="right" vertical="top" wrapText="1"/>
    </xf>
    <xf numFmtId="170" fontId="18" fillId="7" borderId="1" xfId="3" applyNumberFormat="1" applyFont="1" applyFill="1" applyBorder="1" applyAlignment="1" applyProtection="1">
      <alignment horizontal="right" vertical="top" wrapText="1"/>
    </xf>
    <xf numFmtId="170" fontId="18" fillId="7" borderId="28" xfId="3" applyNumberFormat="1" applyFont="1" applyFill="1" applyBorder="1" applyAlignment="1" applyProtection="1">
      <alignment horizontal="right" vertical="top" wrapText="1"/>
    </xf>
    <xf numFmtId="10" fontId="18" fillId="7" borderId="29" xfId="3" applyNumberFormat="1" applyFont="1" applyFill="1" applyBorder="1" applyAlignment="1" applyProtection="1">
      <alignment horizontal="right" vertical="top" wrapText="1"/>
    </xf>
    <xf numFmtId="10" fontId="18" fillId="7" borderId="46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170" fontId="18" fillId="7" borderId="2" xfId="3" applyNumberFormat="1" applyFont="1" applyFill="1" applyBorder="1" applyAlignment="1" applyProtection="1">
      <alignment horizontal="right" vertical="top" wrapText="1"/>
    </xf>
    <xf numFmtId="10" fontId="18" fillId="7" borderId="4" xfId="3" applyNumberFormat="1" applyFont="1" applyFill="1" applyBorder="1" applyAlignment="1" applyProtection="1">
      <alignment horizontal="right" vertical="top" wrapText="1"/>
    </xf>
    <xf numFmtId="170" fontId="19" fillId="7" borderId="20" xfId="3" applyNumberFormat="1" applyFont="1" applyFill="1" applyBorder="1" applyAlignment="1" applyProtection="1">
      <alignment horizontal="right" vertical="top" wrapText="1"/>
    </xf>
    <xf numFmtId="10" fontId="19" fillId="7" borderId="1" xfId="3" applyNumberFormat="1" applyFont="1" applyFill="1" applyBorder="1" applyAlignment="1" applyProtection="1">
      <alignment horizontal="right" vertical="top" wrapText="1"/>
    </xf>
    <xf numFmtId="0" fontId="4" fillId="7" borderId="1" xfId="0" applyFont="1" applyFill="1" applyBorder="1" applyAlignment="1" applyProtection="1">
      <alignment horizontal="left" vertical="center"/>
    </xf>
    <xf numFmtId="170" fontId="18" fillId="7" borderId="34" xfId="3" applyNumberFormat="1" applyFont="1" applyFill="1" applyBorder="1" applyAlignment="1" applyProtection="1">
      <alignment horizontal="right" vertical="top" wrapText="1"/>
    </xf>
    <xf numFmtId="10" fontId="18" fillId="7" borderId="35" xfId="3" applyNumberFormat="1" applyFont="1" applyFill="1" applyBorder="1" applyAlignment="1" applyProtection="1">
      <alignment horizontal="right" vertical="top" wrapText="1"/>
    </xf>
    <xf numFmtId="170" fontId="19" fillId="7" borderId="34" xfId="3" applyNumberFormat="1" applyFont="1" applyFill="1" applyBorder="1" applyAlignment="1" applyProtection="1">
      <alignment horizontal="right" vertical="top" wrapText="1"/>
    </xf>
    <xf numFmtId="10" fontId="19" fillId="7" borderId="35" xfId="3" applyNumberFormat="1" applyFont="1" applyFill="1" applyBorder="1" applyAlignment="1" applyProtection="1">
      <alignment horizontal="right" vertical="top" wrapText="1"/>
    </xf>
    <xf numFmtId="0" fontId="18" fillId="7" borderId="34" xfId="3" applyNumberFormat="1" applyFont="1" applyFill="1" applyBorder="1" applyAlignment="1" applyProtection="1">
      <alignment horizontal="right" vertical="top" wrapText="1"/>
    </xf>
    <xf numFmtId="0" fontId="18" fillId="7" borderId="35" xfId="3" applyNumberFormat="1" applyFont="1" applyFill="1" applyBorder="1" applyAlignment="1" applyProtection="1">
      <alignment horizontal="right" vertical="top" wrapText="1"/>
    </xf>
    <xf numFmtId="0" fontId="18" fillId="7" borderId="2" xfId="3" applyNumberFormat="1" applyFont="1" applyFill="1" applyBorder="1" applyAlignment="1" applyProtection="1">
      <alignment horizontal="right" vertical="top" wrapText="1"/>
    </xf>
    <xf numFmtId="0" fontId="18" fillId="7" borderId="6" xfId="3" applyNumberFormat="1" applyFont="1" applyFill="1" applyBorder="1" applyAlignment="1" applyProtection="1">
      <alignment horizontal="right" vertical="top" wrapText="1"/>
    </xf>
    <xf numFmtId="0" fontId="19" fillId="7" borderId="28" xfId="3" applyNumberFormat="1" applyFont="1" applyFill="1" applyBorder="1" applyAlignment="1" applyProtection="1">
      <alignment horizontal="right" vertical="top" wrapText="1"/>
    </xf>
    <xf numFmtId="0" fontId="19" fillId="7" borderId="2" xfId="3" applyNumberFormat="1" applyFont="1" applyFill="1" applyBorder="1" applyAlignment="1" applyProtection="1">
      <alignment horizontal="right" vertical="top" wrapText="1"/>
    </xf>
    <xf numFmtId="0" fontId="19" fillId="7" borderId="30" xfId="3" applyNumberFormat="1" applyFont="1" applyFill="1" applyBorder="1" applyAlignment="1" applyProtection="1">
      <alignment horizontal="right" vertical="top" wrapText="1"/>
    </xf>
    <xf numFmtId="0" fontId="19" fillId="7" borderId="47" xfId="3" applyNumberFormat="1" applyFont="1" applyFill="1" applyBorder="1" applyAlignment="1" applyProtection="1">
      <alignment horizontal="right" vertical="top" wrapText="1"/>
    </xf>
    <xf numFmtId="0" fontId="19" fillId="7" borderId="37" xfId="3" applyNumberFormat="1" applyFont="1" applyFill="1" applyBorder="1" applyAlignment="1" applyProtection="1">
      <alignment horizontal="right" vertical="top" wrapText="1"/>
    </xf>
    <xf numFmtId="0" fontId="19" fillId="7" borderId="10" xfId="3" applyNumberFormat="1" applyFont="1" applyFill="1" applyBorder="1" applyAlignment="1" applyProtection="1">
      <alignment horizontal="right" vertical="top" wrapText="1"/>
    </xf>
    <xf numFmtId="0" fontId="19" fillId="7" borderId="32" xfId="3" applyNumberFormat="1" applyFont="1" applyFill="1" applyBorder="1" applyAlignment="1" applyProtection="1">
      <alignment horizontal="right" vertical="top" wrapText="1"/>
    </xf>
    <xf numFmtId="0" fontId="19" fillId="7" borderId="48" xfId="3" applyNumberFormat="1" applyFont="1" applyFill="1" applyBorder="1" applyAlignment="1" applyProtection="1">
      <alignment horizontal="right" vertical="top" wrapText="1"/>
    </xf>
    <xf numFmtId="0" fontId="19" fillId="7" borderId="2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9" fillId="7" borderId="1" xfId="3" applyNumberFormat="1" applyFont="1" applyFill="1" applyBorder="1" applyAlignment="1" applyProtection="1">
      <alignment horizontal="right" vertical="top" wrapText="1"/>
    </xf>
    <xf numFmtId="0" fontId="19" fillId="7" borderId="20" xfId="3" applyNumberFormat="1" applyFont="1" applyFill="1" applyBorder="1" applyAlignment="1" applyProtection="1">
      <alignment horizontal="right" vertical="top" wrapText="1"/>
    </xf>
    <xf numFmtId="0" fontId="19" fillId="7" borderId="38" xfId="3" applyNumberFormat="1" applyFont="1" applyFill="1" applyBorder="1" applyAlignment="1" applyProtection="1">
      <alignment horizontal="right" vertical="top" wrapText="1"/>
    </xf>
    <xf numFmtId="0" fontId="19" fillId="7" borderId="26" xfId="3" applyNumberFormat="1" applyFont="1" applyFill="1" applyBorder="1" applyAlignment="1" applyProtection="1">
      <alignment horizontal="right" vertical="top" wrapText="1"/>
    </xf>
    <xf numFmtId="0" fontId="19" fillId="7" borderId="34" xfId="3" applyNumberFormat="1" applyFont="1" applyFill="1" applyBorder="1" applyAlignment="1" applyProtection="1">
      <alignment horizontal="right" vertical="top" wrapText="1"/>
    </xf>
    <xf numFmtId="0" fontId="19" fillId="7" borderId="35" xfId="3" applyNumberFormat="1" applyFont="1" applyFill="1" applyBorder="1" applyAlignment="1" applyProtection="1">
      <alignment horizontal="right" vertical="top" wrapText="1"/>
    </xf>
    <xf numFmtId="0" fontId="19" fillId="7" borderId="6" xfId="3" applyNumberFormat="1" applyFont="1" applyFill="1" applyBorder="1" applyAlignment="1" applyProtection="1">
      <alignment horizontal="right" vertical="top" wrapText="1"/>
    </xf>
    <xf numFmtId="2" fontId="19" fillId="7" borderId="1" xfId="3" applyNumberFormat="1" applyFont="1" applyFill="1" applyBorder="1" applyAlignment="1" applyProtection="1">
      <alignment horizontal="right" vertical="top" wrapText="1"/>
    </xf>
    <xf numFmtId="0" fontId="27" fillId="7" borderId="35" xfId="3" applyNumberFormat="1" applyFont="1" applyFill="1" applyBorder="1" applyAlignment="1" applyProtection="1">
      <alignment horizontal="right" vertical="top" wrapText="1"/>
    </xf>
    <xf numFmtId="2" fontId="19" fillId="7" borderId="1" xfId="3" applyNumberFormat="1" applyFont="1" applyFill="1" applyBorder="1" applyAlignment="1" applyProtection="1">
      <alignment horizontal="center" vertical="top" wrapText="1"/>
    </xf>
    <xf numFmtId="0" fontId="19" fillId="7" borderId="34" xfId="3" applyNumberFormat="1" applyFont="1" applyFill="1" applyBorder="1" applyAlignment="1" applyProtection="1">
      <alignment horizontal="center" vertical="top" wrapText="1"/>
    </xf>
    <xf numFmtId="0" fontId="19" fillId="7" borderId="35" xfId="3" applyNumberFormat="1" applyFont="1" applyFill="1" applyBorder="1" applyAlignment="1" applyProtection="1">
      <alignment horizontal="center" vertical="top" wrapText="1"/>
    </xf>
    <xf numFmtId="0" fontId="19" fillId="7" borderId="1" xfId="3" applyNumberFormat="1" applyFont="1" applyFill="1" applyBorder="1" applyAlignment="1" applyProtection="1">
      <alignment horizontal="center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2" fontId="18" fillId="7" borderId="34" xfId="3" applyNumberFormat="1" applyFont="1" applyFill="1" applyBorder="1" applyAlignment="1" applyProtection="1">
      <alignment horizontal="right" vertical="top" wrapText="1"/>
    </xf>
    <xf numFmtId="2" fontId="18" fillId="7" borderId="35" xfId="3" applyNumberFormat="1" applyFont="1" applyFill="1" applyBorder="1" applyAlignment="1" applyProtection="1">
      <alignment horizontal="right" vertical="top" wrapText="1"/>
    </xf>
    <xf numFmtId="165" fontId="19" fillId="7" borderId="1" xfId="3" applyNumberFormat="1" applyFont="1" applyFill="1" applyBorder="1" applyAlignment="1" applyProtection="1">
      <alignment horizontal="right" vertical="top" wrapText="1"/>
    </xf>
    <xf numFmtId="165" fontId="19" fillId="7" borderId="34" xfId="3" applyNumberFormat="1" applyFont="1" applyFill="1" applyBorder="1" applyAlignment="1" applyProtection="1">
      <alignment horizontal="right" vertical="top" wrapText="1"/>
    </xf>
    <xf numFmtId="165" fontId="19" fillId="7" borderId="35" xfId="3" applyNumberFormat="1" applyFont="1" applyFill="1" applyBorder="1" applyAlignment="1" applyProtection="1">
      <alignment horizontal="right" vertical="top" wrapText="1"/>
    </xf>
    <xf numFmtId="165" fontId="19" fillId="7" borderId="1" xfId="3" applyNumberFormat="1" applyFont="1" applyFill="1" applyBorder="1" applyAlignment="1" applyProtection="1">
      <alignment horizontal="center" vertical="top" wrapText="1"/>
    </xf>
    <xf numFmtId="165" fontId="28" fillId="7" borderId="5" xfId="3" applyNumberFormat="1" applyFont="1" applyFill="1" applyBorder="1" applyAlignment="1" applyProtection="1">
      <alignment horizontal="left" vertical="top" wrapText="1" indent="2"/>
    </xf>
    <xf numFmtId="1" fontId="18" fillId="7" borderId="16" xfId="3" applyNumberFormat="1" applyFont="1" applyFill="1" applyBorder="1" applyAlignment="1" applyProtection="1">
      <alignment horizontal="left" vertical="top" wrapText="1"/>
    </xf>
    <xf numFmtId="165" fontId="18" fillId="7" borderId="16" xfId="3" applyNumberFormat="1" applyFont="1" applyFill="1" applyBorder="1" applyAlignment="1" applyProtection="1">
      <alignment horizontal="left" vertical="top" wrapText="1"/>
    </xf>
    <xf numFmtId="2" fontId="28" fillId="7" borderId="5" xfId="3" applyNumberFormat="1" applyFont="1" applyFill="1" applyBorder="1" applyAlignment="1" applyProtection="1">
      <alignment horizontal="left" vertical="top" wrapText="1" indent="2"/>
    </xf>
    <xf numFmtId="165" fontId="32" fillId="7" borderId="1" xfId="3" applyNumberFormat="1" applyFont="1" applyFill="1" applyBorder="1" applyAlignment="1" applyProtection="1">
      <alignment horizontal="left" vertical="top" wrapText="1" indent="1"/>
    </xf>
    <xf numFmtId="0" fontId="32" fillId="7" borderId="46" xfId="3" applyNumberFormat="1" applyFont="1" applyFill="1" applyBorder="1" applyAlignment="1" applyProtection="1">
      <alignment horizontal="right" vertical="top" wrapText="1"/>
    </xf>
    <xf numFmtId="0" fontId="30" fillId="7" borderId="47" xfId="3" applyNumberFormat="1" applyFont="1" applyFill="1" applyBorder="1" applyAlignment="1" applyProtection="1">
      <alignment horizontal="right" vertical="top" wrapText="1"/>
    </xf>
    <xf numFmtId="0" fontId="30" fillId="7" borderId="48" xfId="3" applyNumberFormat="1" applyFont="1" applyFill="1" applyBorder="1" applyAlignment="1" applyProtection="1">
      <alignment horizontal="right" vertical="top" wrapText="1"/>
    </xf>
    <xf numFmtId="165" fontId="18" fillId="7" borderId="1" xfId="3" applyNumberFormat="1" applyFont="1" applyFill="1" applyBorder="1" applyAlignment="1" applyProtection="1">
      <alignment horizontal="left" vertical="top" wrapText="1" indent="2"/>
    </xf>
    <xf numFmtId="0" fontId="18" fillId="7" borderId="28" xfId="3" applyNumberFormat="1" applyFont="1" applyFill="1" applyBorder="1" applyAlignment="1" applyProtection="1">
      <alignment horizontal="right" vertical="top" wrapText="1"/>
    </xf>
    <xf numFmtId="0" fontId="18" fillId="7" borderId="29" xfId="3" applyNumberFormat="1" applyFont="1" applyFill="1" applyBorder="1" applyAlignment="1" applyProtection="1">
      <alignment horizontal="right" vertical="top" wrapText="1"/>
    </xf>
    <xf numFmtId="0" fontId="18" fillId="7" borderId="4" xfId="3" applyNumberFormat="1" applyFont="1" applyFill="1" applyBorder="1" applyAlignment="1" applyProtection="1">
      <alignment horizontal="right" vertical="top" wrapText="1"/>
    </xf>
    <xf numFmtId="0" fontId="19" fillId="7" borderId="29" xfId="3" applyNumberFormat="1" applyFont="1" applyFill="1" applyBorder="1" applyAlignment="1" applyProtection="1">
      <alignment horizontal="right" vertical="top" wrapText="1"/>
    </xf>
    <xf numFmtId="0" fontId="19" fillId="7" borderId="31" xfId="3" applyNumberFormat="1" applyFont="1" applyFill="1" applyBorder="1" applyAlignment="1" applyProtection="1">
      <alignment horizontal="right" vertical="top" wrapText="1"/>
    </xf>
    <xf numFmtId="0" fontId="19" fillId="7" borderId="33" xfId="3" applyNumberFormat="1" applyFont="1" applyFill="1" applyBorder="1" applyAlignment="1" applyProtection="1">
      <alignment horizontal="right" vertical="top" wrapText="1"/>
    </xf>
    <xf numFmtId="0" fontId="19" fillId="7" borderId="49" xfId="3" applyNumberFormat="1" applyFont="1" applyFill="1" applyBorder="1" applyAlignment="1" applyProtection="1">
      <alignment horizontal="right" vertical="top" wrapText="1"/>
    </xf>
    <xf numFmtId="0" fontId="19" fillId="7" borderId="25" xfId="3" applyNumberFormat="1" applyFont="1" applyFill="1" applyBorder="1" applyAlignment="1" applyProtection="1">
      <alignment horizontal="right" vertical="top" wrapText="1"/>
    </xf>
    <xf numFmtId="0" fontId="19" fillId="7" borderId="50" xfId="3" applyNumberFormat="1" applyFont="1" applyFill="1" applyBorder="1" applyAlignment="1" applyProtection="1">
      <alignment horizontal="right" vertical="top" wrapText="1"/>
    </xf>
    <xf numFmtId="0" fontId="19" fillId="7" borderId="4" xfId="3" applyNumberFormat="1" applyFont="1" applyFill="1" applyBorder="1" applyAlignment="1" applyProtection="1">
      <alignment horizontal="right" vertical="top" wrapText="1"/>
    </xf>
    <xf numFmtId="0" fontId="18" fillId="7" borderId="50" xfId="3" applyNumberFormat="1" applyFont="1" applyFill="1" applyBorder="1" applyAlignment="1" applyProtection="1">
      <alignment horizontal="right" vertical="top" wrapText="1"/>
    </xf>
    <xf numFmtId="0" fontId="19" fillId="7" borderId="51" xfId="3" applyNumberFormat="1" applyFont="1" applyFill="1" applyBorder="1" applyAlignment="1" applyProtection="1">
      <alignment horizontal="right" vertical="top" wrapText="1"/>
    </xf>
    <xf numFmtId="0" fontId="19" fillId="7" borderId="36" xfId="3" applyNumberFormat="1" applyFont="1" applyFill="1" applyBorder="1" applyAlignment="1" applyProtection="1">
      <alignment horizontal="right" vertical="top" wrapText="1"/>
    </xf>
    <xf numFmtId="165" fontId="18" fillId="7" borderId="2" xfId="3" applyNumberFormat="1" applyFont="1" applyFill="1" applyBorder="1" applyAlignment="1" applyProtection="1">
      <alignment horizontal="right" vertical="top" wrapText="1"/>
    </xf>
    <xf numFmtId="165" fontId="19" fillId="7" borderId="2" xfId="3" applyNumberFormat="1" applyFont="1" applyFill="1" applyBorder="1" applyAlignment="1" applyProtection="1">
      <alignment horizontal="right" vertical="top" wrapText="1"/>
    </xf>
    <xf numFmtId="165" fontId="19" fillId="7" borderId="37" xfId="3" applyNumberFormat="1" applyFont="1" applyFill="1" applyBorder="1" applyAlignment="1" applyProtection="1">
      <alignment horizontal="right" vertical="top" wrapText="1"/>
    </xf>
    <xf numFmtId="165" fontId="18" fillId="7" borderId="1" xfId="3" applyNumberFormat="1" applyFont="1" applyFill="1" applyBorder="1" applyAlignment="1" applyProtection="1">
      <alignment horizontal="right" vertical="top" wrapText="1"/>
    </xf>
    <xf numFmtId="0" fontId="16" fillId="7" borderId="0" xfId="0" applyFont="1" applyFill="1" applyBorder="1" applyAlignment="1" applyProtection="1">
      <alignment horizontal="justify" vertical="top" wrapText="1"/>
    </xf>
    <xf numFmtId="0" fontId="34" fillId="7" borderId="0" xfId="0" applyFont="1" applyFill="1" applyBorder="1" applyAlignment="1" applyProtection="1">
      <alignment horizontal="left" wrapText="1"/>
    </xf>
    <xf numFmtId="165" fontId="20" fillId="7" borderId="0" xfId="3" applyNumberFormat="1" applyFont="1" applyFill="1" applyBorder="1" applyAlignment="1" applyProtection="1">
      <alignment vertical="center" wrapText="1"/>
    </xf>
    <xf numFmtId="165" fontId="34" fillId="7" borderId="0" xfId="3" applyNumberFormat="1" applyFont="1" applyFill="1" applyBorder="1" applyAlignment="1" applyProtection="1">
      <alignment vertical="center" wrapText="1"/>
    </xf>
    <xf numFmtId="0" fontId="34" fillId="7" borderId="0" xfId="0" applyFont="1" applyFill="1" applyBorder="1" applyAlignment="1" applyProtection="1">
      <alignment horizontal="left" vertical="center"/>
    </xf>
    <xf numFmtId="165" fontId="4" fillId="7" borderId="0" xfId="3" applyNumberFormat="1" applyFont="1" applyFill="1" applyBorder="1" applyAlignment="1" applyProtection="1">
      <alignment vertical="center" wrapText="1"/>
    </xf>
    <xf numFmtId="168" fontId="4" fillId="7" borderId="0" xfId="0" applyNumberFormat="1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2" fontId="19" fillId="7" borderId="2" xfId="3" applyNumberFormat="1" applyFont="1" applyFill="1" applyBorder="1" applyAlignment="1" applyProtection="1">
      <alignment horizontal="right" vertical="top" wrapText="1"/>
    </xf>
    <xf numFmtId="2" fontId="19" fillId="7" borderId="10" xfId="3" applyNumberFormat="1" applyFont="1" applyFill="1" applyBorder="1" applyAlignment="1" applyProtection="1">
      <alignment horizontal="right" vertical="top" wrapText="1"/>
    </xf>
    <xf numFmtId="2" fontId="19" fillId="7" borderId="32" xfId="3" applyNumberFormat="1" applyFont="1" applyFill="1" applyBorder="1" applyAlignment="1" applyProtection="1">
      <alignment horizontal="right" vertical="top" wrapText="1"/>
    </xf>
    <xf numFmtId="2" fontId="19" fillId="7" borderId="48" xfId="3" applyNumberFormat="1" applyFont="1" applyFill="1" applyBorder="1" applyAlignment="1" applyProtection="1">
      <alignment horizontal="right" vertical="top" wrapText="1"/>
    </xf>
    <xf numFmtId="165" fontId="19" fillId="7" borderId="20" xfId="3" applyNumberFormat="1" applyFont="1" applyFill="1" applyBorder="1" applyAlignment="1" applyProtection="1">
      <alignment horizontal="right" vertical="top" wrapText="1"/>
    </xf>
    <xf numFmtId="165" fontId="18" fillId="7" borderId="28" xfId="3" applyNumberFormat="1" applyFont="1" applyFill="1" applyBorder="1" applyAlignment="1" applyProtection="1">
      <alignment horizontal="right" vertical="top" wrapText="1"/>
    </xf>
    <xf numFmtId="165" fontId="18" fillId="7" borderId="29" xfId="3" applyNumberFormat="1" applyFont="1" applyFill="1" applyBorder="1" applyAlignment="1" applyProtection="1">
      <alignment horizontal="right" vertical="top" wrapText="1"/>
    </xf>
    <xf numFmtId="165" fontId="18" fillId="7" borderId="50" xfId="3" applyNumberFormat="1" applyFont="1" applyFill="1" applyBorder="1" applyAlignment="1" applyProtection="1">
      <alignment horizontal="right" vertical="top" wrapText="1"/>
    </xf>
    <xf numFmtId="165" fontId="19" fillId="7" borderId="30" xfId="3" applyNumberFormat="1" applyFont="1" applyFill="1" applyBorder="1" applyAlignment="1" applyProtection="1">
      <alignment horizontal="right" vertical="top" wrapText="1"/>
    </xf>
    <xf numFmtId="165" fontId="19" fillId="7" borderId="31" xfId="3" applyNumberFormat="1" applyFont="1" applyFill="1" applyBorder="1" applyAlignment="1" applyProtection="1">
      <alignment horizontal="right" vertical="top" wrapText="1"/>
    </xf>
    <xf numFmtId="165" fontId="19" fillId="7" borderId="51" xfId="3" applyNumberFormat="1" applyFont="1" applyFill="1" applyBorder="1" applyAlignment="1" applyProtection="1">
      <alignment horizontal="right" vertical="top" wrapText="1"/>
    </xf>
    <xf numFmtId="0" fontId="4" fillId="5" borderId="1" xfId="0" applyFont="1" applyFill="1" applyBorder="1" applyAlignment="1" applyProtection="1">
      <alignment vertical="center"/>
    </xf>
    <xf numFmtId="2" fontId="18" fillId="0" borderId="5" xfId="3" applyNumberFormat="1" applyFont="1" applyFill="1" applyBorder="1" applyAlignment="1" applyProtection="1">
      <alignment horizontal="left" vertical="top" wrapText="1" indent="1"/>
    </xf>
    <xf numFmtId="165" fontId="19" fillId="5" borderId="20" xfId="3" applyNumberFormat="1" applyFont="1" applyFill="1" applyBorder="1" applyAlignment="1" applyProtection="1">
      <alignment horizontal="right" vertical="top" wrapText="1"/>
    </xf>
    <xf numFmtId="170" fontId="39" fillId="7" borderId="1" xfId="3" applyNumberFormat="1" applyFont="1" applyFill="1" applyBorder="1" applyAlignment="1" applyProtection="1">
      <alignment horizontal="right" vertical="top" wrapText="1"/>
    </xf>
    <xf numFmtId="165" fontId="19" fillId="4" borderId="1" xfId="3" applyNumberFormat="1" applyFont="1" applyFill="1" applyBorder="1" applyAlignment="1" applyProtection="1">
      <alignment horizontal="right" vertical="top" wrapText="1"/>
    </xf>
    <xf numFmtId="165" fontId="28" fillId="0" borderId="16" xfId="3" applyNumberFormat="1" applyFont="1" applyFill="1" applyBorder="1" applyAlignment="1" applyProtection="1">
      <alignment horizontal="left" vertical="top" wrapText="1" indent="2"/>
    </xf>
    <xf numFmtId="165" fontId="18" fillId="2" borderId="1" xfId="3" applyNumberFormat="1" applyFont="1" applyFill="1" applyBorder="1" applyAlignment="1" applyProtection="1">
      <alignment horizontal="center" vertical="top" wrapText="1"/>
    </xf>
    <xf numFmtId="172" fontId="19" fillId="2" borderId="1" xfId="3" applyNumberFormat="1" applyFont="1" applyFill="1" applyBorder="1" applyAlignment="1" applyProtection="1">
      <alignment horizontal="right" vertical="top" wrapText="1"/>
    </xf>
    <xf numFmtId="2" fontId="18" fillId="2" borderId="1" xfId="3" applyNumberFormat="1" applyFont="1" applyFill="1" applyBorder="1" applyAlignment="1" applyProtection="1">
      <alignment horizontal="right" vertical="top" wrapText="1" indent="2"/>
    </xf>
    <xf numFmtId="2" fontId="19" fillId="2" borderId="1" xfId="3" applyNumberFormat="1" applyFont="1" applyFill="1" applyBorder="1" applyAlignment="1" applyProtection="1">
      <alignment horizontal="right" vertical="top" wrapText="1" indent="2"/>
    </xf>
    <xf numFmtId="2" fontId="19" fillId="2" borderId="1" xfId="3" applyNumberFormat="1" applyFont="1" applyFill="1" applyBorder="1" applyAlignment="1" applyProtection="1">
      <alignment horizontal="right" vertical="top" wrapText="1" indent="1"/>
    </xf>
    <xf numFmtId="2" fontId="18" fillId="8" borderId="5" xfId="3" applyNumberFormat="1" applyFont="1" applyFill="1" applyBorder="1" applyAlignment="1" applyProtection="1">
      <alignment horizontal="left" vertical="top" wrapText="1" indent="2"/>
    </xf>
    <xf numFmtId="2" fontId="45" fillId="2" borderId="1" xfId="3" applyNumberFormat="1" applyFont="1" applyFill="1" applyBorder="1" applyAlignment="1" applyProtection="1">
      <alignment horizontal="right" vertical="top" wrapText="1"/>
    </xf>
    <xf numFmtId="1" fontId="19" fillId="5" borderId="1" xfId="3" applyNumberFormat="1" applyFont="1" applyFill="1" applyBorder="1" applyAlignment="1" applyProtection="1">
      <alignment horizontal="left" vertical="top" wrapText="1" indent="1"/>
    </xf>
    <xf numFmtId="170" fontId="46" fillId="5" borderId="1" xfId="3" applyNumberFormat="1" applyFont="1" applyFill="1" applyBorder="1" applyAlignment="1" applyProtection="1">
      <alignment horizontal="right" vertical="top" wrapText="1"/>
    </xf>
    <xf numFmtId="170" fontId="46" fillId="5" borderId="20" xfId="3" applyNumberFormat="1" applyFont="1" applyFill="1" applyBorder="1" applyAlignment="1" applyProtection="1">
      <alignment horizontal="right" vertical="top" wrapText="1"/>
    </xf>
    <xf numFmtId="170" fontId="46" fillId="5" borderId="10" xfId="3" applyNumberFormat="1" applyFont="1" applyFill="1" applyBorder="1" applyAlignment="1" applyProtection="1">
      <alignment horizontal="right" vertical="top" wrapText="1"/>
    </xf>
    <xf numFmtId="170" fontId="43" fillId="2" borderId="1" xfId="3" applyNumberFormat="1" applyFont="1" applyFill="1" applyBorder="1" applyAlignment="1" applyProtection="1">
      <alignment horizontal="center" vertical="top" wrapText="1"/>
    </xf>
    <xf numFmtId="0" fontId="44" fillId="7" borderId="1" xfId="3" applyNumberFormat="1" applyFont="1" applyFill="1" applyBorder="1" applyAlignment="1" applyProtection="1">
      <alignment horizontal="right" vertical="top" wrapText="1"/>
    </xf>
    <xf numFmtId="165" fontId="19" fillId="7" borderId="16" xfId="3" applyNumberFormat="1" applyFont="1" applyFill="1" applyBorder="1" applyAlignment="1" applyProtection="1">
      <alignment horizontal="left" vertical="top" wrapText="1"/>
    </xf>
    <xf numFmtId="2" fontId="18" fillId="0" borderId="1" xfId="3" applyNumberFormat="1" applyFont="1" applyFill="1" applyBorder="1" applyAlignment="1" applyProtection="1">
      <alignment horizontal="left" vertical="top" wrapText="1" indent="2"/>
    </xf>
    <xf numFmtId="1" fontId="19" fillId="4" borderId="16" xfId="3" applyNumberFormat="1" applyFont="1" applyFill="1" applyBorder="1" applyAlignment="1" applyProtection="1">
      <alignment horizontal="left" vertical="top" wrapText="1"/>
    </xf>
    <xf numFmtId="165" fontId="19" fillId="4" borderId="10" xfId="3" applyNumberFormat="1" applyFont="1" applyFill="1" applyBorder="1" applyAlignment="1" applyProtection="1">
      <alignment horizontal="right" vertical="top" wrapText="1"/>
    </xf>
    <xf numFmtId="165" fontId="19" fillId="7" borderId="6" xfId="3" applyNumberFormat="1" applyFont="1" applyFill="1" applyBorder="1" applyAlignment="1" applyProtection="1">
      <alignment horizontal="right" vertical="top" wrapText="1"/>
    </xf>
    <xf numFmtId="1" fontId="19" fillId="7" borderId="1" xfId="3" applyNumberFormat="1" applyFont="1" applyFill="1" applyBorder="1" applyAlignment="1" applyProtection="1">
      <alignment horizontal="center" vertical="top" wrapText="1"/>
    </xf>
    <xf numFmtId="0" fontId="42" fillId="7" borderId="1" xfId="3" applyNumberFormat="1" applyFont="1" applyFill="1" applyBorder="1" applyAlignment="1" applyProtection="1">
      <alignment horizontal="right" vertical="top" wrapText="1"/>
    </xf>
    <xf numFmtId="1" fontId="18" fillId="0" borderId="16" xfId="3" applyNumberFormat="1" applyFont="1" applyFill="1" applyBorder="1" applyAlignment="1" applyProtection="1">
      <alignment horizontal="left" vertical="top" wrapText="1" shrinkToFit="1"/>
    </xf>
    <xf numFmtId="0" fontId="18" fillId="4" borderId="1" xfId="3" applyNumberFormat="1" applyFont="1" applyFill="1" applyBorder="1" applyAlignment="1" applyProtection="1">
      <alignment horizontal="right" vertical="top" wrapText="1" shrinkToFit="1"/>
    </xf>
    <xf numFmtId="0" fontId="18" fillId="4" borderId="1" xfId="3" applyNumberFormat="1" applyFont="1" applyFill="1" applyBorder="1" applyAlignment="1" applyProtection="1">
      <alignment horizontal="left" vertical="top" wrapText="1" shrinkToFit="1"/>
    </xf>
    <xf numFmtId="0" fontId="18" fillId="5" borderId="1" xfId="3" applyNumberFormat="1" applyFont="1" applyFill="1" applyBorder="1" applyAlignment="1" applyProtection="1">
      <alignment horizontal="right" vertical="top" wrapText="1" shrinkToFit="1"/>
    </xf>
    <xf numFmtId="165" fontId="19" fillId="7" borderId="1" xfId="3" applyNumberFormat="1" applyFont="1" applyFill="1" applyBorder="1" applyAlignment="1" applyProtection="1">
      <alignment horizontal="center" vertical="top" wrapText="1" shrinkToFit="1"/>
    </xf>
    <xf numFmtId="0" fontId="19" fillId="7" borderId="1" xfId="3" applyNumberFormat="1" applyFont="1" applyFill="1" applyBorder="1" applyAlignment="1" applyProtection="1">
      <alignment horizontal="center" vertical="top" wrapText="1" shrinkToFit="1"/>
    </xf>
    <xf numFmtId="0" fontId="18" fillId="7" borderId="1" xfId="3" applyNumberFormat="1" applyFont="1" applyFill="1" applyBorder="1" applyAlignment="1" applyProtection="1">
      <alignment horizontal="right" vertical="top" wrapText="1" shrinkToFit="1"/>
    </xf>
    <xf numFmtId="0" fontId="18" fillId="2" borderId="1" xfId="3" applyNumberFormat="1" applyFont="1" applyFill="1" applyBorder="1" applyAlignment="1" applyProtection="1">
      <alignment horizontal="right" vertical="top" wrapText="1" shrinkToFit="1"/>
    </xf>
    <xf numFmtId="2" fontId="44" fillId="2" borderId="1" xfId="3" applyNumberFormat="1" applyFont="1" applyFill="1" applyBorder="1" applyAlignment="1" applyProtection="1">
      <alignment horizontal="right" vertical="top" wrapText="1" shrinkToFit="1"/>
    </xf>
    <xf numFmtId="0" fontId="19" fillId="2" borderId="1" xfId="3" applyNumberFormat="1" applyFont="1" applyFill="1" applyBorder="1" applyAlignment="1" applyProtection="1">
      <alignment horizontal="right" vertical="top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19" fillId="4" borderId="1" xfId="3" applyNumberFormat="1" applyFont="1" applyFill="1" applyBorder="1" applyAlignment="1" applyProtection="1">
      <alignment horizontal="right" vertical="top" wrapText="1" shrinkToFit="1"/>
    </xf>
    <xf numFmtId="0" fontId="19" fillId="5" borderId="1" xfId="3" applyNumberFormat="1" applyFont="1" applyFill="1" applyBorder="1" applyAlignment="1" applyProtection="1">
      <alignment horizontal="right" vertical="top" wrapText="1" shrinkToFit="1"/>
    </xf>
    <xf numFmtId="0" fontId="19" fillId="7" borderId="1" xfId="3" applyNumberFormat="1" applyFont="1" applyFill="1" applyBorder="1" applyAlignment="1" applyProtection="1">
      <alignment horizontal="right" vertical="top" wrapText="1" shrinkToFit="1"/>
    </xf>
    <xf numFmtId="2" fontId="19" fillId="2" borderId="1" xfId="3" applyNumberFormat="1" applyFont="1" applyFill="1" applyBorder="1" applyAlignment="1" applyProtection="1">
      <alignment horizontal="right" vertical="top" wrapText="1" shrinkToFit="1"/>
    </xf>
    <xf numFmtId="0" fontId="19" fillId="4" borderId="20" xfId="3" applyNumberFormat="1" applyFont="1" applyFill="1" applyBorder="1" applyAlignment="1" applyProtection="1">
      <alignment horizontal="right" vertical="top" wrapText="1" shrinkToFit="1"/>
    </xf>
    <xf numFmtId="0" fontId="19" fillId="4" borderId="20" xfId="3" applyNumberFormat="1" applyFont="1" applyFill="1" applyBorder="1" applyAlignment="1" applyProtection="1">
      <alignment horizontal="left" vertical="top" wrapText="1" shrinkToFit="1"/>
    </xf>
    <xf numFmtId="0" fontId="48" fillId="0" borderId="22" xfId="0" applyNumberFormat="1" applyFont="1" applyFill="1" applyBorder="1" applyAlignment="1" applyProtection="1">
      <alignment horizontal="center" vertical="top" wrapText="1" shrinkToFit="1"/>
    </xf>
    <xf numFmtId="0" fontId="48" fillId="0" borderId="17" xfId="0" applyNumberFormat="1" applyFont="1" applyFill="1" applyBorder="1" applyAlignment="1" applyProtection="1">
      <alignment horizontal="center" vertical="top" wrapText="1" shrinkToFit="1"/>
    </xf>
    <xf numFmtId="1" fontId="19" fillId="2" borderId="1" xfId="3" applyNumberFormat="1" applyFont="1" applyFill="1" applyBorder="1" applyAlignment="1" applyProtection="1">
      <alignment horizontal="right" vertical="top" wrapText="1"/>
    </xf>
    <xf numFmtId="2" fontId="40" fillId="0" borderId="5" xfId="3" applyNumberFormat="1" applyFont="1" applyFill="1" applyBorder="1" applyAlignment="1" applyProtection="1">
      <alignment horizontal="left" vertical="top" wrapText="1" indent="2"/>
    </xf>
    <xf numFmtId="165" fontId="27" fillId="7" borderId="16" xfId="3" applyNumberFormat="1" applyFont="1" applyFill="1" applyBorder="1" applyAlignment="1" applyProtection="1">
      <alignment horizontal="right" vertical="top" wrapText="1"/>
    </xf>
    <xf numFmtId="9" fontId="18" fillId="7" borderId="1" xfId="3" applyNumberFormat="1" applyFont="1" applyFill="1" applyBorder="1" applyAlignment="1" applyProtection="1">
      <alignment horizontal="right" vertical="top" wrapText="1"/>
    </xf>
    <xf numFmtId="14" fontId="19" fillId="0" borderId="18" xfId="0" applyNumberFormat="1" applyFont="1" applyFill="1" applyBorder="1" applyAlignment="1" applyProtection="1">
      <alignment horizontal="center" vertical="top" wrapText="1"/>
    </xf>
    <xf numFmtId="165" fontId="38" fillId="4" borderId="5" xfId="3" applyNumberFormat="1" applyFont="1" applyFill="1" applyBorder="1" applyAlignment="1" applyProtection="1">
      <alignment horizontal="center" vertical="top" wrapText="1"/>
    </xf>
    <xf numFmtId="9" fontId="38" fillId="4" borderId="1" xfId="2" applyFont="1" applyFill="1" applyBorder="1" applyAlignment="1" applyProtection="1">
      <alignment horizontal="left" vertical="top" wrapText="1"/>
    </xf>
    <xf numFmtId="165" fontId="41" fillId="5" borderId="1" xfId="3" applyNumberFormat="1" applyFont="1" applyFill="1" applyBorder="1" applyAlignment="1" applyProtection="1">
      <alignment horizontal="left" vertical="top" wrapText="1" indent="1"/>
    </xf>
    <xf numFmtId="165" fontId="38" fillId="7" borderId="5" xfId="3" applyNumberFormat="1" applyFont="1" applyFill="1" applyBorder="1" applyAlignment="1" applyProtection="1">
      <alignment horizontal="center" vertical="top" wrapText="1"/>
    </xf>
    <xf numFmtId="165" fontId="41" fillId="7" borderId="16" xfId="3" applyNumberFormat="1" applyFont="1" applyFill="1" applyBorder="1" applyAlignment="1" applyProtection="1">
      <alignment horizontal="center" vertical="top" wrapText="1"/>
    </xf>
    <xf numFmtId="0" fontId="47" fillId="0" borderId="0" xfId="0" applyFont="1" applyFill="1" applyBorder="1" applyAlignment="1" applyProtection="1">
      <alignment vertical="center"/>
    </xf>
    <xf numFmtId="165" fontId="38" fillId="11" borderId="5" xfId="3" applyNumberFormat="1" applyFont="1" applyFill="1" applyBorder="1" applyAlignment="1" applyProtection="1">
      <alignment horizontal="center" vertical="top" wrapText="1"/>
    </xf>
    <xf numFmtId="165" fontId="41" fillId="11" borderId="1" xfId="3" applyNumberFormat="1" applyFont="1" applyFill="1" applyBorder="1" applyAlignment="1" applyProtection="1">
      <alignment horizontal="left" vertical="top" wrapText="1" indent="1"/>
    </xf>
    <xf numFmtId="165" fontId="38" fillId="7" borderId="1" xfId="3" applyNumberFormat="1" applyFont="1" applyFill="1" applyBorder="1" applyAlignment="1" applyProtection="1">
      <alignment horizontal="center" vertical="top" wrapText="1"/>
    </xf>
    <xf numFmtId="165" fontId="38" fillId="12" borderId="5" xfId="3" applyNumberFormat="1" applyFont="1" applyFill="1" applyBorder="1" applyAlignment="1" applyProtection="1">
      <alignment horizontal="center" vertical="top" wrapText="1"/>
    </xf>
    <xf numFmtId="165" fontId="38" fillId="12" borderId="1" xfId="3" applyNumberFormat="1" applyFont="1" applyFill="1" applyBorder="1" applyAlignment="1" applyProtection="1">
      <alignment horizontal="center" vertical="top" wrapText="1"/>
    </xf>
    <xf numFmtId="165" fontId="41" fillId="12" borderId="1" xfId="3" applyNumberFormat="1" applyFont="1" applyFill="1" applyBorder="1" applyAlignment="1" applyProtection="1">
      <alignment horizontal="center" vertical="top" wrapText="1"/>
    </xf>
    <xf numFmtId="0" fontId="50" fillId="0" borderId="18" xfId="0" applyNumberFormat="1" applyFont="1" applyFill="1" applyBorder="1" applyAlignment="1" applyProtection="1">
      <alignment horizontal="center" vertical="top" wrapText="1"/>
    </xf>
    <xf numFmtId="0" fontId="50" fillId="0" borderId="22" xfId="0" applyNumberFormat="1" applyFont="1" applyFill="1" applyBorder="1" applyAlignment="1" applyProtection="1">
      <alignment horizontal="center" vertical="top" wrapText="1"/>
    </xf>
    <xf numFmtId="165" fontId="41" fillId="12" borderId="16" xfId="3" applyNumberFormat="1" applyFont="1" applyFill="1" applyBorder="1" applyAlignment="1" applyProtection="1">
      <alignment horizontal="center" vertical="top" wrapText="1"/>
    </xf>
    <xf numFmtId="174" fontId="18" fillId="5" borderId="1" xfId="3" applyNumberFormat="1" applyFont="1" applyFill="1" applyBorder="1" applyAlignment="1" applyProtection="1">
      <alignment horizontal="right" vertical="top" wrapText="1"/>
    </xf>
    <xf numFmtId="165" fontId="18" fillId="11" borderId="16" xfId="3" applyNumberFormat="1" applyFont="1" applyFill="1" applyBorder="1" applyAlignment="1" applyProtection="1">
      <alignment horizontal="left" vertical="top" wrapText="1"/>
    </xf>
    <xf numFmtId="165" fontId="28" fillId="12" borderId="5" xfId="3" applyNumberFormat="1" applyFont="1" applyFill="1" applyBorder="1" applyAlignment="1" applyProtection="1">
      <alignment horizontal="left" vertical="top" wrapText="1" indent="2"/>
    </xf>
    <xf numFmtId="0" fontId="28" fillId="0" borderId="22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38" fillId="0" borderId="22" xfId="0" applyNumberFormat="1" applyFont="1" applyFill="1" applyBorder="1" applyAlignment="1" applyProtection="1">
      <alignment horizontal="center" vertical="top" wrapText="1"/>
    </xf>
    <xf numFmtId="165" fontId="27" fillId="7" borderId="16" xfId="3" applyNumberFormat="1" applyFont="1" applyFill="1" applyBorder="1" applyAlignment="1" applyProtection="1">
      <alignment horizontal="left" vertical="top" wrapText="1"/>
    </xf>
    <xf numFmtId="165" fontId="28" fillId="11" borderId="5" xfId="3" applyNumberFormat="1" applyFont="1" applyFill="1" applyBorder="1" applyAlignment="1" applyProtection="1">
      <alignment horizontal="left" vertical="top" wrapText="1" indent="2"/>
    </xf>
    <xf numFmtId="0" fontId="27" fillId="11" borderId="16" xfId="3" applyNumberFormat="1" applyFont="1" applyFill="1" applyBorder="1" applyAlignment="1" applyProtection="1">
      <alignment horizontal="left" vertical="top" wrapText="1"/>
    </xf>
    <xf numFmtId="0" fontId="27" fillId="12" borderId="1" xfId="3" applyNumberFormat="1" applyFont="1" applyFill="1" applyBorder="1" applyAlignment="1" applyProtection="1">
      <alignment horizontal="right" vertical="top" wrapText="1"/>
    </xf>
    <xf numFmtId="165" fontId="27" fillId="12" borderId="16" xfId="3" applyNumberFormat="1" applyFont="1" applyFill="1" applyBorder="1" applyAlignment="1" applyProtection="1">
      <alignment horizontal="right" vertical="top" wrapText="1"/>
    </xf>
    <xf numFmtId="0" fontId="27" fillId="12" borderId="16" xfId="3" applyNumberFormat="1" applyFont="1" applyFill="1" applyBorder="1" applyAlignment="1" applyProtection="1">
      <alignment horizontal="left" vertical="top" wrapText="1"/>
    </xf>
    <xf numFmtId="165" fontId="38" fillId="12" borderId="1" xfId="3" applyNumberFormat="1" applyFont="1" applyFill="1" applyBorder="1" applyAlignment="1" applyProtection="1">
      <alignment horizontal="right" vertical="top" wrapText="1"/>
    </xf>
    <xf numFmtId="165" fontId="32" fillId="11" borderId="1" xfId="3" applyNumberFormat="1" applyFont="1" applyFill="1" applyBorder="1" applyAlignment="1" applyProtection="1">
      <alignment horizontal="left" vertical="top" wrapText="1" indent="1"/>
    </xf>
    <xf numFmtId="165" fontId="32" fillId="11" borderId="4" xfId="3" applyNumberFormat="1" applyFont="1" applyFill="1" applyBorder="1" applyAlignment="1" applyProtection="1">
      <alignment horizontal="left" vertical="top" wrapText="1" indent="2"/>
    </xf>
    <xf numFmtId="0" fontId="32" fillId="11" borderId="4" xfId="3" applyNumberFormat="1" applyFont="1" applyFill="1" applyBorder="1" applyAlignment="1" applyProtection="1">
      <alignment horizontal="left" vertical="top" wrapText="1" indent="2"/>
    </xf>
    <xf numFmtId="165" fontId="32" fillId="7" borderId="4" xfId="3" applyNumberFormat="1" applyFont="1" applyFill="1" applyBorder="1" applyAlignment="1" applyProtection="1">
      <alignment horizontal="left" vertical="top" wrapText="1"/>
    </xf>
    <xf numFmtId="165" fontId="32" fillId="7" borderId="28" xfId="3" applyNumberFormat="1" applyFont="1" applyFill="1" applyBorder="1" applyAlignment="1" applyProtection="1">
      <alignment horizontal="right" vertical="top" wrapText="1"/>
    </xf>
    <xf numFmtId="165" fontId="32" fillId="7" borderId="46" xfId="3" applyNumberFormat="1" applyFont="1" applyFill="1" applyBorder="1" applyAlignment="1" applyProtection="1">
      <alignment horizontal="right" vertical="top" wrapText="1"/>
    </xf>
    <xf numFmtId="165" fontId="30" fillId="7" borderId="30" xfId="3" applyNumberFormat="1" applyFont="1" applyFill="1" applyBorder="1" applyAlignment="1" applyProtection="1">
      <alignment horizontal="right" vertical="top" wrapText="1"/>
    </xf>
    <xf numFmtId="165" fontId="30" fillId="7" borderId="47" xfId="3" applyNumberFormat="1" applyFont="1" applyFill="1" applyBorder="1" applyAlignment="1" applyProtection="1">
      <alignment horizontal="right" vertical="top" wrapText="1"/>
    </xf>
    <xf numFmtId="165" fontId="30" fillId="7" borderId="32" xfId="3" applyNumberFormat="1" applyFont="1" applyFill="1" applyBorder="1" applyAlignment="1" applyProtection="1">
      <alignment horizontal="right" vertical="top" wrapText="1"/>
    </xf>
    <xf numFmtId="165" fontId="30" fillId="7" borderId="48" xfId="3" applyNumberFormat="1" applyFont="1" applyFill="1" applyBorder="1" applyAlignment="1" applyProtection="1">
      <alignment horizontal="right" vertical="top" wrapText="1"/>
    </xf>
    <xf numFmtId="165" fontId="32" fillId="12" borderId="1" xfId="3" applyNumberFormat="1" applyFont="1" applyFill="1" applyBorder="1" applyAlignment="1" applyProtection="1">
      <alignment horizontal="left" vertical="top" wrapText="1" indent="1"/>
    </xf>
    <xf numFmtId="0" fontId="32" fillId="12" borderId="1" xfId="3" applyNumberFormat="1" applyFont="1" applyFill="1" applyBorder="1" applyAlignment="1" applyProtection="1">
      <alignment horizontal="right" vertical="top" wrapText="1"/>
    </xf>
    <xf numFmtId="165" fontId="32" fillId="12" borderId="4" xfId="3" applyNumberFormat="1" applyFont="1" applyFill="1" applyBorder="1" applyAlignment="1" applyProtection="1">
      <alignment horizontal="left" vertical="top" wrapText="1"/>
    </xf>
    <xf numFmtId="165" fontId="32" fillId="12" borderId="1" xfId="3" applyNumberFormat="1" applyFont="1" applyFill="1" applyBorder="1" applyAlignment="1" applyProtection="1">
      <alignment horizontal="right" vertical="top" wrapText="1"/>
    </xf>
    <xf numFmtId="0" fontId="30" fillId="12" borderId="1" xfId="3" applyNumberFormat="1" applyFont="1" applyFill="1" applyBorder="1" applyAlignment="1" applyProtection="1">
      <alignment horizontal="right" vertical="top" wrapText="1"/>
    </xf>
    <xf numFmtId="165" fontId="30" fillId="12" borderId="1" xfId="3" applyNumberFormat="1" applyFont="1" applyFill="1" applyBorder="1" applyAlignment="1" applyProtection="1">
      <alignment horizontal="right" vertical="top" wrapText="1"/>
    </xf>
    <xf numFmtId="2" fontId="51" fillId="0" borderId="5" xfId="3" applyNumberFormat="1" applyFont="1" applyFill="1" applyBorder="1" applyAlignment="1" applyProtection="1">
      <alignment horizontal="left" vertical="top" wrapText="1" indent="2"/>
    </xf>
    <xf numFmtId="165" fontId="51" fillId="0" borderId="16" xfId="3" applyNumberFormat="1" applyFont="1" applyFill="1" applyBorder="1" applyAlignment="1" applyProtection="1">
      <alignment horizontal="left" vertical="top" wrapText="1" indent="2"/>
    </xf>
    <xf numFmtId="0" fontId="4" fillId="9" borderId="0" xfId="0" applyFont="1" applyFill="1" applyBorder="1" applyAlignment="1" applyProtection="1">
      <alignment horizontal="left" vertical="center"/>
    </xf>
    <xf numFmtId="165" fontId="18" fillId="4" borderId="1" xfId="3" applyNumberFormat="1" applyFont="1" applyFill="1" applyBorder="1" applyAlignment="1" applyProtection="1">
      <alignment horizontal="left" vertical="top" wrapText="1" indent="1"/>
    </xf>
    <xf numFmtId="165" fontId="18" fillId="11" borderId="1" xfId="3" applyNumberFormat="1" applyFont="1" applyFill="1" applyBorder="1" applyAlignment="1" applyProtection="1">
      <alignment horizontal="left" vertical="top" wrapText="1" indent="1"/>
    </xf>
    <xf numFmtId="0" fontId="18" fillId="12" borderId="1" xfId="3" applyNumberFormat="1" applyFont="1" applyFill="1" applyBorder="1" applyAlignment="1" applyProtection="1">
      <alignment horizontal="right" vertical="top" wrapText="1"/>
    </xf>
    <xf numFmtId="0" fontId="19" fillId="12" borderId="1" xfId="3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vertical="center"/>
    </xf>
    <xf numFmtId="0" fontId="18" fillId="7" borderId="30" xfId="3" applyNumberFormat="1" applyFont="1" applyFill="1" applyBorder="1" applyAlignment="1" applyProtection="1">
      <alignment horizontal="right" vertical="top" wrapText="1"/>
    </xf>
    <xf numFmtId="0" fontId="18" fillId="7" borderId="31" xfId="3" applyNumberFormat="1" applyFont="1" applyFill="1" applyBorder="1" applyAlignment="1" applyProtection="1">
      <alignment horizontal="right" vertical="top" wrapText="1"/>
    </xf>
    <xf numFmtId="0" fontId="18" fillId="2" borderId="30" xfId="3" applyNumberFormat="1" applyFont="1" applyFill="1" applyBorder="1" applyAlignment="1" applyProtection="1">
      <alignment horizontal="right" vertical="top" wrapText="1"/>
    </xf>
    <xf numFmtId="0" fontId="18" fillId="2" borderId="31" xfId="3" applyNumberFormat="1" applyFont="1" applyFill="1" applyBorder="1" applyAlignment="1" applyProtection="1">
      <alignment horizontal="right" vertical="top" wrapText="1"/>
    </xf>
    <xf numFmtId="0" fontId="18" fillId="7" borderId="32" xfId="3" applyNumberFormat="1" applyFont="1" applyFill="1" applyBorder="1" applyAlignment="1" applyProtection="1">
      <alignment horizontal="right" vertical="top" wrapText="1"/>
    </xf>
    <xf numFmtId="0" fontId="18" fillId="7" borderId="33" xfId="3" applyNumberFormat="1" applyFont="1" applyFill="1" applyBorder="1" applyAlignment="1" applyProtection="1">
      <alignment horizontal="right" vertical="top" wrapText="1"/>
    </xf>
    <xf numFmtId="0" fontId="18" fillId="2" borderId="32" xfId="3" applyNumberFormat="1" applyFont="1" applyFill="1" applyBorder="1" applyAlignment="1" applyProtection="1">
      <alignment horizontal="right" vertical="top" wrapText="1"/>
    </xf>
    <xf numFmtId="0" fontId="18" fillId="2" borderId="33" xfId="3" applyNumberFormat="1" applyFont="1" applyFill="1" applyBorder="1" applyAlignment="1" applyProtection="1">
      <alignment horizontal="right" vertical="top" wrapText="1"/>
    </xf>
    <xf numFmtId="165" fontId="26" fillId="4" borderId="1" xfId="3" applyNumberFormat="1" applyFont="1" applyFill="1" applyBorder="1" applyAlignment="1" applyProtection="1">
      <alignment horizontal="left" vertical="top" wrapText="1" indent="2"/>
    </xf>
    <xf numFmtId="1" fontId="26" fillId="4" borderId="16" xfId="3" applyNumberFormat="1" applyFont="1" applyFill="1" applyBorder="1" applyAlignment="1" applyProtection="1">
      <alignment horizontal="left" vertical="top" wrapText="1"/>
    </xf>
    <xf numFmtId="165" fontId="26" fillId="5" borderId="1" xfId="3" applyNumberFormat="1" applyFont="1" applyFill="1" applyBorder="1" applyAlignment="1" applyProtection="1">
      <alignment horizontal="left" vertical="top" wrapText="1" indent="2"/>
    </xf>
    <xf numFmtId="1" fontId="26" fillId="5" borderId="16" xfId="3" applyNumberFormat="1" applyFont="1" applyFill="1" applyBorder="1" applyAlignment="1" applyProtection="1">
      <alignment horizontal="left" vertical="top" wrapText="1"/>
    </xf>
    <xf numFmtId="165" fontId="26" fillId="7" borderId="1" xfId="3" applyNumberFormat="1" applyFont="1" applyFill="1" applyBorder="1" applyAlignment="1" applyProtection="1">
      <alignment horizontal="left" vertical="top" wrapText="1" indent="2"/>
    </xf>
    <xf numFmtId="0" fontId="26" fillId="7" borderId="28" xfId="3" applyNumberFormat="1" applyFont="1" applyFill="1" applyBorder="1" applyAlignment="1" applyProtection="1">
      <alignment horizontal="right" vertical="top" wrapText="1"/>
    </xf>
    <xf numFmtId="0" fontId="26" fillId="7" borderId="29" xfId="3" applyNumberFormat="1" applyFont="1" applyFill="1" applyBorder="1" applyAlignment="1" applyProtection="1">
      <alignment horizontal="right" vertical="top" wrapText="1"/>
    </xf>
    <xf numFmtId="0" fontId="26" fillId="7" borderId="2" xfId="3" applyNumberFormat="1" applyFont="1" applyFill="1" applyBorder="1" applyAlignment="1" applyProtection="1">
      <alignment horizontal="right" vertical="top" wrapText="1"/>
    </xf>
    <xf numFmtId="0" fontId="26" fillId="7" borderId="4" xfId="3" applyNumberFormat="1" applyFont="1" applyFill="1" applyBorder="1" applyAlignment="1" applyProtection="1">
      <alignment horizontal="right" vertical="top" wrapText="1"/>
    </xf>
    <xf numFmtId="165" fontId="26" fillId="2" borderId="1" xfId="3" applyNumberFormat="1" applyFont="1" applyFill="1" applyBorder="1" applyAlignment="1" applyProtection="1">
      <alignment horizontal="left" vertical="top" wrapText="1" indent="2"/>
    </xf>
    <xf numFmtId="0" fontId="26" fillId="2" borderId="1" xfId="3" applyNumberFormat="1" applyFont="1" applyFill="1" applyBorder="1" applyAlignment="1" applyProtection="1">
      <alignment horizontal="right" vertical="top" wrapText="1"/>
    </xf>
    <xf numFmtId="0" fontId="26" fillId="2" borderId="28" xfId="3" applyNumberFormat="1" applyFont="1" applyFill="1" applyBorder="1" applyAlignment="1" applyProtection="1">
      <alignment horizontal="right" vertical="top" wrapText="1"/>
    </xf>
    <xf numFmtId="0" fontId="26" fillId="2" borderId="29" xfId="3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vertical="center"/>
    </xf>
    <xf numFmtId="0" fontId="52" fillId="7" borderId="30" xfId="3" applyNumberFormat="1" applyFont="1" applyFill="1" applyBorder="1" applyAlignment="1" applyProtection="1">
      <alignment horizontal="right" vertical="top" wrapText="1"/>
    </xf>
    <xf numFmtId="0" fontId="52" fillId="7" borderId="31" xfId="3" applyNumberFormat="1" applyFont="1" applyFill="1" applyBorder="1" applyAlignment="1" applyProtection="1">
      <alignment horizontal="right" vertical="top" wrapText="1"/>
    </xf>
    <xf numFmtId="0" fontId="52" fillId="2" borderId="1" xfId="3" applyNumberFormat="1" applyFont="1" applyFill="1" applyBorder="1" applyAlignment="1" applyProtection="1">
      <alignment horizontal="right" vertical="top" wrapText="1"/>
    </xf>
    <xf numFmtId="0" fontId="52" fillId="2" borderId="30" xfId="3" applyNumberFormat="1" applyFont="1" applyFill="1" applyBorder="1" applyAlignment="1" applyProtection="1">
      <alignment horizontal="right" vertical="top" wrapText="1"/>
    </xf>
    <xf numFmtId="0" fontId="52" fillId="2" borderId="31" xfId="3" applyNumberFormat="1" applyFont="1" applyFill="1" applyBorder="1" applyAlignment="1" applyProtection="1">
      <alignment horizontal="right" vertical="top" wrapText="1"/>
    </xf>
    <xf numFmtId="0" fontId="52" fillId="7" borderId="32" xfId="3" applyNumberFormat="1" applyFont="1" applyFill="1" applyBorder="1" applyAlignment="1" applyProtection="1">
      <alignment horizontal="right" vertical="top" wrapText="1"/>
    </xf>
    <xf numFmtId="0" fontId="52" fillId="7" borderId="33" xfId="3" applyNumberFormat="1" applyFont="1" applyFill="1" applyBorder="1" applyAlignment="1" applyProtection="1">
      <alignment horizontal="right" vertical="top" wrapText="1"/>
    </xf>
    <xf numFmtId="0" fontId="52" fillId="2" borderId="32" xfId="3" applyNumberFormat="1" applyFont="1" applyFill="1" applyBorder="1" applyAlignment="1" applyProtection="1">
      <alignment horizontal="right" vertical="top" wrapText="1"/>
    </xf>
    <xf numFmtId="0" fontId="52" fillId="2" borderId="33" xfId="3" applyNumberFormat="1" applyFont="1" applyFill="1" applyBorder="1" applyAlignment="1" applyProtection="1">
      <alignment horizontal="right" vertical="top" wrapText="1"/>
    </xf>
    <xf numFmtId="0" fontId="26" fillId="4" borderId="1" xfId="3" applyNumberFormat="1" applyFont="1" applyFill="1" applyBorder="1" applyAlignment="1" applyProtection="1">
      <alignment horizontal="right" vertical="top" wrapText="1"/>
    </xf>
    <xf numFmtId="0" fontId="26" fillId="4" borderId="1" xfId="3" applyNumberFormat="1" applyFont="1" applyFill="1" applyBorder="1" applyAlignment="1" applyProtection="1">
      <alignment horizontal="left" vertical="top" wrapText="1" indent="1"/>
    </xf>
    <xf numFmtId="0" fontId="26" fillId="5" borderId="1" xfId="3" applyNumberFormat="1" applyFont="1" applyFill="1" applyBorder="1" applyAlignment="1" applyProtection="1">
      <alignment horizontal="right" vertical="top" wrapText="1"/>
    </xf>
    <xf numFmtId="0" fontId="26" fillId="5" borderId="1" xfId="3" applyNumberFormat="1" applyFont="1" applyFill="1" applyBorder="1" applyAlignment="1" applyProtection="1">
      <alignment horizontal="left" vertical="top" wrapText="1" indent="1"/>
    </xf>
    <xf numFmtId="165" fontId="26" fillId="7" borderId="1" xfId="3" applyNumberFormat="1" applyFont="1" applyFill="1" applyBorder="1" applyAlignment="1" applyProtection="1">
      <alignment horizontal="right" vertical="top" wrapText="1"/>
    </xf>
    <xf numFmtId="0" fontId="26" fillId="2" borderId="2" xfId="3" applyNumberFormat="1" applyFont="1" applyFill="1" applyBorder="1" applyAlignment="1" applyProtection="1">
      <alignment horizontal="right" vertical="top" wrapText="1"/>
    </xf>
    <xf numFmtId="0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22" xfId="0" applyNumberFormat="1" applyFont="1" applyFill="1" applyBorder="1" applyAlignment="1" applyProtection="1">
      <alignment horizontal="center" vertical="top" wrapText="1"/>
    </xf>
    <xf numFmtId="0" fontId="21" fillId="0" borderId="21" xfId="0" applyFont="1" applyBorder="1"/>
    <xf numFmtId="0" fontId="52" fillId="7" borderId="21" xfId="3" applyNumberFormat="1" applyFont="1" applyFill="1" applyBorder="1" applyAlignment="1" applyProtection="1">
      <alignment horizontal="right" vertical="top" wrapText="1"/>
    </xf>
    <xf numFmtId="0" fontId="53" fillId="13" borderId="1" xfId="0" applyFont="1" applyFill="1" applyBorder="1"/>
    <xf numFmtId="165" fontId="26" fillId="13" borderId="5" xfId="3" applyNumberFormat="1" applyFont="1" applyFill="1" applyBorder="1" applyAlignment="1" applyProtection="1">
      <alignment horizontal="left" vertical="top" wrapText="1" indent="2"/>
    </xf>
    <xf numFmtId="1" fontId="26" fillId="13" borderId="16" xfId="3" applyNumberFormat="1" applyFont="1" applyFill="1" applyBorder="1" applyAlignment="1" applyProtection="1">
      <alignment horizontal="left" vertical="top" wrapText="1"/>
    </xf>
    <xf numFmtId="0" fontId="52" fillId="13" borderId="22" xfId="0" applyNumberFormat="1" applyFont="1" applyFill="1" applyBorder="1" applyAlignment="1" applyProtection="1">
      <alignment horizontal="center" vertical="top" wrapText="1"/>
    </xf>
    <xf numFmtId="0" fontId="52" fillId="13" borderId="1" xfId="0" applyNumberFormat="1" applyFont="1" applyFill="1" applyBorder="1" applyAlignment="1" applyProtection="1">
      <alignment horizontal="center" vertical="top" wrapText="1"/>
    </xf>
    <xf numFmtId="2" fontId="26" fillId="13" borderId="5" xfId="3" applyNumberFormat="1" applyFont="1" applyFill="1" applyBorder="1" applyAlignment="1" applyProtection="1">
      <alignment horizontal="left" vertical="top" wrapText="1" indent="2"/>
    </xf>
    <xf numFmtId="165" fontId="18" fillId="0" borderId="8" xfId="3" applyNumberFormat="1" applyFont="1" applyFill="1" applyBorder="1" applyAlignment="1" applyProtection="1">
      <alignment horizontal="left" vertical="top" wrapText="1" indent="2"/>
    </xf>
    <xf numFmtId="2" fontId="18" fillId="0" borderId="8" xfId="3" applyNumberFormat="1" applyFont="1" applyFill="1" applyBorder="1" applyAlignment="1" applyProtection="1">
      <alignment horizontal="left" vertical="top" wrapText="1" indent="2"/>
    </xf>
    <xf numFmtId="1" fontId="18" fillId="0" borderId="9" xfId="3" applyNumberFormat="1" applyFont="1" applyFill="1" applyBorder="1" applyAlignment="1" applyProtection="1">
      <alignment horizontal="left" vertical="top" wrapText="1"/>
    </xf>
    <xf numFmtId="165" fontId="19" fillId="5" borderId="10" xfId="3" applyNumberFormat="1" applyFont="1" applyFill="1" applyBorder="1" applyAlignment="1" applyProtection="1">
      <alignment horizontal="right" vertical="top" wrapText="1"/>
    </xf>
    <xf numFmtId="1" fontId="26" fillId="13" borderId="4" xfId="3" applyNumberFormat="1" applyFont="1" applyFill="1" applyBorder="1" applyAlignment="1" applyProtection="1">
      <alignment horizontal="left" vertical="top" wrapText="1"/>
    </xf>
    <xf numFmtId="1" fontId="26" fillId="4" borderId="4" xfId="3" applyNumberFormat="1" applyFont="1" applyFill="1" applyBorder="1" applyAlignment="1" applyProtection="1">
      <alignment horizontal="left" vertical="top" wrapText="1"/>
    </xf>
    <xf numFmtId="1" fontId="26" fillId="5" borderId="4" xfId="3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vertical="center"/>
    </xf>
    <xf numFmtId="165" fontId="42" fillId="4" borderId="1" xfId="3" applyNumberFormat="1" applyFont="1" applyFill="1" applyBorder="1" applyAlignment="1" applyProtection="1">
      <alignment horizontal="left" vertical="top" wrapText="1" indent="2"/>
    </xf>
    <xf numFmtId="165" fontId="42" fillId="5" borderId="1" xfId="3" applyNumberFormat="1" applyFont="1" applyFill="1" applyBorder="1" applyAlignment="1" applyProtection="1">
      <alignment horizontal="left" vertical="top" wrapText="1" indent="2"/>
    </xf>
    <xf numFmtId="165" fontId="42" fillId="7" borderId="1" xfId="3" applyNumberFormat="1" applyFont="1" applyFill="1" applyBorder="1" applyAlignment="1" applyProtection="1">
      <alignment horizontal="left" vertical="top" wrapText="1" indent="2"/>
    </xf>
    <xf numFmtId="0" fontId="42" fillId="7" borderId="1" xfId="3" applyNumberFormat="1" applyFont="1" applyFill="1" applyBorder="1" applyAlignment="1" applyProtection="1">
      <alignment horizontal="left" vertical="top" wrapText="1"/>
    </xf>
    <xf numFmtId="165" fontId="42" fillId="2" borderId="1" xfId="3" applyNumberFormat="1" applyFont="1" applyFill="1" applyBorder="1" applyAlignment="1" applyProtection="1">
      <alignment horizontal="left" vertical="top" wrapText="1" indent="2"/>
    </xf>
    <xf numFmtId="0" fontId="42" fillId="2" borderId="1" xfId="3" applyNumberFormat="1" applyFont="1" applyFill="1" applyBorder="1" applyAlignment="1" applyProtection="1">
      <alignment horizontal="left" vertical="top" wrapText="1"/>
    </xf>
    <xf numFmtId="0" fontId="42" fillId="2" borderId="1" xfId="3" applyNumberFormat="1" applyFont="1" applyFill="1" applyBorder="1" applyAlignment="1" applyProtection="1">
      <alignment horizontal="center" vertical="top" wrapText="1"/>
    </xf>
    <xf numFmtId="0" fontId="54" fillId="0" borderId="0" xfId="0" applyFont="1" applyFill="1" applyBorder="1" applyAlignment="1" applyProtection="1">
      <alignment vertical="center"/>
    </xf>
    <xf numFmtId="165" fontId="18" fillId="11" borderId="19" xfId="3" applyNumberFormat="1" applyFont="1" applyFill="1" applyBorder="1" applyAlignment="1" applyProtection="1">
      <alignment horizontal="left" vertical="top" wrapText="1" indent="1"/>
    </xf>
    <xf numFmtId="165" fontId="18" fillId="11" borderId="27" xfId="3" applyNumberFormat="1" applyFont="1" applyFill="1" applyBorder="1" applyAlignment="1" applyProtection="1">
      <alignment horizontal="left" vertical="top" wrapText="1" indent="2"/>
    </xf>
    <xf numFmtId="0" fontId="18" fillId="11" borderId="27" xfId="3" applyNumberFormat="1" applyFont="1" applyFill="1" applyBorder="1" applyAlignment="1" applyProtection="1">
      <alignment horizontal="left" vertical="top" wrapText="1" indent="2"/>
    </xf>
    <xf numFmtId="165" fontId="41" fillId="7" borderId="1" xfId="3" applyNumberFormat="1" applyFont="1" applyFill="1" applyBorder="1" applyAlignment="1" applyProtection="1">
      <alignment horizontal="center" vertical="top" wrapText="1"/>
    </xf>
    <xf numFmtId="165" fontId="18" fillId="11" borderId="1" xfId="3" applyNumberFormat="1" applyFont="1" applyFill="1" applyBorder="1" applyAlignment="1" applyProtection="1">
      <alignment horizontal="left" vertical="top" wrapText="1" indent="2"/>
    </xf>
    <xf numFmtId="1" fontId="18" fillId="11" borderId="16" xfId="3" applyNumberFormat="1" applyFont="1" applyFill="1" applyBorder="1" applyAlignment="1" applyProtection="1">
      <alignment horizontal="left" vertical="top" wrapText="1"/>
    </xf>
    <xf numFmtId="165" fontId="26" fillId="7" borderId="5" xfId="3" applyNumberFormat="1" applyFont="1" applyFill="1" applyBorder="1" applyAlignment="1" applyProtection="1">
      <alignment horizontal="left" vertical="top" wrapText="1" indent="2"/>
    </xf>
    <xf numFmtId="2" fontId="26" fillId="7" borderId="5" xfId="3" applyNumberFormat="1" applyFont="1" applyFill="1" applyBorder="1" applyAlignment="1" applyProtection="1">
      <alignment horizontal="left" vertical="top" wrapText="1" indent="2"/>
    </xf>
    <xf numFmtId="0" fontId="4" fillId="8" borderId="0" xfId="0" applyNumberFormat="1" applyFont="1" applyFill="1" applyBorder="1" applyAlignment="1" applyProtection="1">
      <alignment horizontal="left" vertical="center" indent="2"/>
    </xf>
    <xf numFmtId="0" fontId="4" fillId="8" borderId="0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horizontal="left" vertical="center" indent="1"/>
    </xf>
    <xf numFmtId="0" fontId="20" fillId="8" borderId="0" xfId="0" applyFont="1" applyFill="1" applyBorder="1" applyAlignment="1" applyProtection="1">
      <alignment horizontal="right" vertical="center"/>
    </xf>
    <xf numFmtId="170" fontId="18" fillId="7" borderId="4" xfId="3" applyNumberFormat="1" applyFont="1" applyFill="1" applyBorder="1" applyAlignment="1" applyProtection="1">
      <alignment horizontal="right" vertical="top" wrapText="1"/>
    </xf>
    <xf numFmtId="165" fontId="42" fillId="0" borderId="1" xfId="3" applyNumberFormat="1" applyFont="1" applyFill="1" applyBorder="1" applyAlignment="1" applyProtection="1">
      <alignment horizontal="left" vertical="top" wrapText="1" indent="2"/>
    </xf>
    <xf numFmtId="2" fontId="42" fillId="0" borderId="1" xfId="3" applyNumberFormat="1" applyFont="1" applyFill="1" applyBorder="1" applyAlignment="1" applyProtection="1">
      <alignment horizontal="left" vertical="top" wrapText="1" indent="2"/>
    </xf>
    <xf numFmtId="1" fontId="42" fillId="0" borderId="1" xfId="3" applyNumberFormat="1" applyFont="1" applyFill="1" applyBorder="1" applyAlignment="1" applyProtection="1">
      <alignment horizontal="left" vertical="top" wrapText="1"/>
    </xf>
    <xf numFmtId="0" fontId="42" fillId="4" borderId="1" xfId="3" applyNumberFormat="1" applyFont="1" applyFill="1" applyBorder="1" applyAlignment="1" applyProtection="1">
      <alignment horizontal="center" vertical="top" wrapText="1"/>
    </xf>
    <xf numFmtId="0" fontId="42" fillId="5" borderId="1" xfId="3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vertical="top" wrapText="1"/>
    </xf>
    <xf numFmtId="1" fontId="18" fillId="0" borderId="1" xfId="3" applyNumberFormat="1" applyFont="1" applyFill="1" applyBorder="1" applyAlignment="1" applyProtection="1">
      <alignment horizontal="left" vertical="top" wrapText="1"/>
    </xf>
    <xf numFmtId="1" fontId="18" fillId="4" borderId="1" xfId="3" applyNumberFormat="1" applyFont="1" applyFill="1" applyBorder="1" applyAlignment="1" applyProtection="1">
      <alignment horizontal="left" vertical="top" wrapText="1"/>
    </xf>
    <xf numFmtId="1" fontId="18" fillId="5" borderId="1" xfId="3" applyNumberFormat="1" applyFont="1" applyFill="1" applyBorder="1" applyAlignment="1" applyProtection="1">
      <alignment horizontal="left" vertical="top" wrapText="1"/>
    </xf>
    <xf numFmtId="2" fontId="18" fillId="12" borderId="1" xfId="3" applyNumberFormat="1" applyFont="1" applyFill="1" applyBorder="1" applyAlignment="1" applyProtection="1">
      <alignment horizontal="right" vertical="top" wrapText="1"/>
    </xf>
    <xf numFmtId="2" fontId="18" fillId="3" borderId="1" xfId="3" applyNumberFormat="1" applyFont="1" applyFill="1" applyBorder="1" applyAlignment="1" applyProtection="1">
      <alignment horizontal="left" vertical="top" wrapText="1" indent="2"/>
    </xf>
    <xf numFmtId="165" fontId="18" fillId="10" borderId="1" xfId="3" applyNumberFormat="1" applyFont="1" applyFill="1" applyBorder="1" applyAlignment="1" applyProtection="1">
      <alignment horizontal="left" vertical="top" wrapText="1" indent="2"/>
    </xf>
    <xf numFmtId="1" fontId="18" fillId="10" borderId="1" xfId="3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vertical="top" wrapText="1"/>
    </xf>
    <xf numFmtId="165" fontId="19" fillId="3" borderId="0" xfId="0" applyNumberFormat="1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horizontal="left" vertical="center" indent="2"/>
    </xf>
    <xf numFmtId="0" fontId="19" fillId="3" borderId="0" xfId="0" applyNumberFormat="1" applyFont="1" applyFill="1" applyBorder="1" applyAlignment="1" applyProtection="1">
      <alignment horizontal="left" vertical="center" indent="2"/>
    </xf>
    <xf numFmtId="0" fontId="19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 indent="1"/>
    </xf>
    <xf numFmtId="2" fontId="19" fillId="7" borderId="1" xfId="3" applyNumberFormat="1" applyFont="1" applyFill="1" applyBorder="1" applyAlignment="1" applyProtection="1">
      <alignment horizontal="right" vertical="top" wrapText="1" indent="1"/>
    </xf>
    <xf numFmtId="0" fontId="18" fillId="5" borderId="20" xfId="3" applyNumberFormat="1" applyFont="1" applyFill="1" applyBorder="1" applyAlignment="1" applyProtection="1">
      <alignment horizontal="right" vertical="top" wrapText="1"/>
    </xf>
    <xf numFmtId="175" fontId="19" fillId="5" borderId="1" xfId="3" applyNumberFormat="1" applyFont="1" applyFill="1" applyBorder="1" applyAlignment="1" applyProtection="1">
      <alignment horizontal="right" vertical="top" wrapText="1"/>
    </xf>
    <xf numFmtId="170" fontId="58" fillId="5" borderId="1" xfId="3" applyNumberFormat="1" applyFont="1" applyFill="1" applyBorder="1" applyAlignment="1" applyProtection="1">
      <alignment horizontal="right" vertical="top" wrapText="1"/>
    </xf>
    <xf numFmtId="170" fontId="58" fillId="7" borderId="20" xfId="3" applyNumberFormat="1" applyFont="1" applyFill="1" applyBorder="1" applyAlignment="1" applyProtection="1">
      <alignment horizontal="right" vertical="top" wrapText="1"/>
    </xf>
    <xf numFmtId="170" fontId="58" fillId="7" borderId="1" xfId="3" applyNumberFormat="1" applyFont="1" applyFill="1" applyBorder="1" applyAlignment="1" applyProtection="1">
      <alignment horizontal="right" vertical="top" wrapText="1"/>
    </xf>
    <xf numFmtId="165" fontId="41" fillId="5" borderId="1" xfId="3" applyNumberFormat="1" applyFont="1" applyFill="1" applyBorder="1" applyAlignment="1" applyProtection="1">
      <alignment horizontal="right" vertical="top" wrapText="1"/>
    </xf>
    <xf numFmtId="2" fontId="41" fillId="4" borderId="1" xfId="3" applyNumberFormat="1" applyFont="1" applyFill="1" applyBorder="1" applyAlignment="1" applyProtection="1">
      <alignment horizontal="right" vertical="top" wrapText="1"/>
    </xf>
    <xf numFmtId="0" fontId="41" fillId="5" borderId="1" xfId="3" applyNumberFormat="1" applyFont="1" applyFill="1" applyBorder="1" applyAlignment="1" applyProtection="1">
      <alignment horizontal="right" vertical="top" wrapText="1"/>
    </xf>
    <xf numFmtId="9" fontId="19" fillId="5" borderId="1" xfId="3" applyNumberFormat="1" applyFont="1" applyFill="1" applyBorder="1" applyAlignment="1" applyProtection="1">
      <alignment horizontal="right" vertical="top" wrapText="1"/>
    </xf>
    <xf numFmtId="2" fontId="58" fillId="5" borderId="1" xfId="3" applyNumberFormat="1" applyFont="1" applyFill="1" applyBorder="1" applyAlignment="1" applyProtection="1">
      <alignment horizontal="right" vertical="top" wrapText="1"/>
    </xf>
    <xf numFmtId="2" fontId="38" fillId="8" borderId="5" xfId="3" applyNumberFormat="1" applyFont="1" applyFill="1" applyBorder="1" applyAlignment="1" applyProtection="1">
      <alignment horizontal="left" vertical="top" wrapText="1"/>
    </xf>
    <xf numFmtId="165" fontId="32" fillId="4" borderId="4" xfId="3" applyNumberFormat="1" applyFont="1" applyFill="1" applyBorder="1" applyAlignment="1" applyProtection="1">
      <alignment horizontal="left" vertical="top" wrapText="1" indent="2"/>
    </xf>
    <xf numFmtId="2" fontId="18" fillId="4" borderId="27" xfId="3" applyNumberFormat="1" applyFont="1" applyFill="1" applyBorder="1" applyAlignment="1" applyProtection="1">
      <alignment horizontal="left" vertical="top" wrapText="1" indent="2"/>
    </xf>
    <xf numFmtId="2" fontId="18" fillId="11" borderId="27" xfId="3" applyNumberFormat="1" applyFont="1" applyFill="1" applyBorder="1" applyAlignment="1" applyProtection="1">
      <alignment horizontal="left" vertical="top" wrapText="1" indent="2"/>
    </xf>
    <xf numFmtId="165" fontId="59" fillId="0" borderId="16" xfId="3" applyNumberFormat="1" applyFont="1" applyFill="1" applyBorder="1" applyAlignment="1" applyProtection="1">
      <alignment horizontal="left" vertical="top" wrapText="1" indent="2"/>
    </xf>
    <xf numFmtId="2" fontId="60" fillId="5" borderId="1" xfId="3" applyNumberFormat="1" applyFont="1" applyFill="1" applyBorder="1" applyAlignment="1" applyProtection="1">
      <alignment horizontal="righ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49" fillId="0" borderId="1" xfId="0" applyFont="1" applyFill="1" applyBorder="1" applyAlignment="1" applyProtection="1">
      <alignment horizontal="left" vertical="center"/>
    </xf>
    <xf numFmtId="0" fontId="19" fillId="0" borderId="2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165" fontId="38" fillId="3" borderId="16" xfId="3" applyNumberFormat="1" applyFont="1" applyFill="1" applyBorder="1" applyAlignment="1" applyProtection="1">
      <alignment horizontal="center" vertical="top" wrapText="1"/>
    </xf>
    <xf numFmtId="0" fontId="19" fillId="0" borderId="26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left" vertical="top" wrapText="1" shrinkToFit="1"/>
    </xf>
    <xf numFmtId="0" fontId="19" fillId="0" borderId="0" xfId="0" applyNumberFormat="1" applyFont="1" applyFill="1" applyBorder="1" applyAlignment="1" applyProtection="1">
      <alignment horizontal="left" vertical="top" wrapText="1" shrinkToFit="1"/>
    </xf>
    <xf numFmtId="0" fontId="19" fillId="0" borderId="9" xfId="0" applyNumberFormat="1" applyFont="1" applyFill="1" applyBorder="1" applyAlignment="1" applyProtection="1">
      <alignment horizontal="left" vertical="top" wrapText="1"/>
    </xf>
    <xf numFmtId="0" fontId="18" fillId="0" borderId="26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52" fillId="0" borderId="26" xfId="0" applyNumberFormat="1" applyFont="1" applyFill="1" applyBorder="1" applyAlignment="1" applyProtection="1">
      <alignment horizontal="left" vertical="top" wrapText="1"/>
    </xf>
    <xf numFmtId="0" fontId="52" fillId="0" borderId="0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49" fillId="0" borderId="1" xfId="0" applyFont="1" applyFill="1" applyBorder="1" applyAlignment="1" applyProtection="1">
      <alignment vertical="center"/>
    </xf>
    <xf numFmtId="0" fontId="61" fillId="0" borderId="1" xfId="0" applyFont="1" applyFill="1" applyBorder="1" applyAlignment="1" applyProtection="1">
      <alignment vertical="center"/>
    </xf>
    <xf numFmtId="0" fontId="49" fillId="9" borderId="1" xfId="0" applyFont="1" applyFill="1" applyBorder="1" applyAlignment="1" applyProtection="1">
      <alignment horizontal="left" vertical="center"/>
    </xf>
    <xf numFmtId="165" fontId="49" fillId="3" borderId="1" xfId="3" applyNumberFormat="1" applyFont="1" applyFill="1" applyBorder="1" applyAlignment="1" applyProtection="1">
      <alignment horizontal="center" vertical="top" wrapText="1"/>
    </xf>
    <xf numFmtId="0" fontId="49" fillId="0" borderId="1" xfId="0" applyFont="1" applyFill="1" applyBorder="1" applyAlignment="1" applyProtection="1">
      <alignment vertical="top" wrapText="1"/>
    </xf>
    <xf numFmtId="0" fontId="49" fillId="0" borderId="1" xfId="0" applyFont="1" applyFill="1" applyBorder="1" applyAlignment="1" applyProtection="1">
      <alignment vertical="center" wrapText="1" shrinkToFit="1"/>
    </xf>
    <xf numFmtId="0" fontId="62" fillId="0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horizontal="justify" vertical="top"/>
    </xf>
    <xf numFmtId="0" fontId="49" fillId="0" borderId="1" xfId="0" applyFont="1" applyBorder="1"/>
    <xf numFmtId="0" fontId="49" fillId="3" borderId="1" xfId="0" applyFont="1" applyFill="1" applyBorder="1" applyAlignment="1" applyProtection="1">
      <alignment horizontal="justify" vertical="top"/>
    </xf>
    <xf numFmtId="2" fontId="49" fillId="3" borderId="1" xfId="3" applyNumberFormat="1" applyFont="1" applyFill="1" applyBorder="1" applyAlignment="1" applyProtection="1">
      <alignment horizontal="center" vertical="top" wrapText="1"/>
    </xf>
    <xf numFmtId="173" fontId="20" fillId="3" borderId="1" xfId="3" applyNumberFormat="1" applyFont="1" applyFill="1" applyBorder="1" applyAlignment="1" applyProtection="1">
      <alignment horizontal="center" vertical="top" wrapText="1"/>
    </xf>
    <xf numFmtId="2" fontId="43" fillId="7" borderId="1" xfId="3" applyNumberFormat="1" applyFont="1" applyFill="1" applyBorder="1" applyAlignment="1" applyProtection="1">
      <alignment horizontal="right" vertical="top" wrapText="1"/>
    </xf>
    <xf numFmtId="165" fontId="44" fillId="7" borderId="1" xfId="3" applyNumberFormat="1" applyFont="1" applyFill="1" applyBorder="1" applyAlignment="1" applyProtection="1">
      <alignment horizontal="right" vertical="top" wrapText="1"/>
    </xf>
    <xf numFmtId="0" fontId="63" fillId="0" borderId="0" xfId="0" applyNumberFormat="1" applyFont="1" applyFill="1" applyBorder="1" applyAlignment="1" applyProtection="1">
      <alignment horizontal="left" vertical="top" wrapText="1"/>
    </xf>
    <xf numFmtId="165" fontId="19" fillId="7" borderId="51" xfId="3" applyNumberFormat="1" applyFont="1" applyFill="1" applyBorder="1" applyAlignment="1" applyProtection="1">
      <alignment horizontal="center" vertical="top" wrapText="1"/>
    </xf>
    <xf numFmtId="0" fontId="44" fillId="2" borderId="1" xfId="3" applyNumberFormat="1" applyFont="1" applyFill="1" applyBorder="1" applyAlignment="1" applyProtection="1">
      <alignment horizontal="right" vertical="top" wrapText="1"/>
    </xf>
    <xf numFmtId="2" fontId="28" fillId="8" borderId="5" xfId="3" applyNumberFormat="1" applyFont="1" applyFill="1" applyBorder="1" applyAlignment="1" applyProtection="1">
      <alignment horizontal="left" vertical="top" wrapText="1" indent="2"/>
    </xf>
    <xf numFmtId="165" fontId="19" fillId="7" borderId="50" xfId="3" applyNumberFormat="1" applyFont="1" applyFill="1" applyBorder="1" applyAlignment="1" applyProtection="1">
      <alignment horizontal="right" vertical="top" wrapText="1"/>
    </xf>
    <xf numFmtId="0" fontId="52" fillId="7" borderId="2" xfId="3" applyNumberFormat="1" applyFont="1" applyFill="1" applyBorder="1" applyAlignment="1" applyProtection="1">
      <alignment horizontal="right" vertical="top" wrapText="1"/>
    </xf>
    <xf numFmtId="165" fontId="19" fillId="7" borderId="50" xfId="3" applyNumberFormat="1" applyFont="1" applyFill="1" applyBorder="1" applyAlignment="1" applyProtection="1">
      <alignment horizontal="center" vertical="top" wrapText="1"/>
    </xf>
    <xf numFmtId="165" fontId="42" fillId="0" borderId="1" xfId="3" applyNumberFormat="1" applyFont="1" applyFill="1" applyBorder="1" applyAlignment="1" applyProtection="1">
      <alignment horizontal="left" vertical="top" wrapText="1"/>
    </xf>
    <xf numFmtId="165" fontId="18" fillId="3" borderId="1" xfId="3" applyNumberFormat="1" applyFont="1" applyFill="1" applyBorder="1" applyAlignment="1" applyProtection="1">
      <alignment horizontal="left" vertical="top" wrapText="1"/>
    </xf>
    <xf numFmtId="0" fontId="19" fillId="4" borderId="1" xfId="3" applyNumberFormat="1" applyFont="1" applyFill="1" applyBorder="1" applyAlignment="1" applyProtection="1">
      <alignment horizontal="left" vertical="top" wrapText="1" shrinkToFit="1"/>
    </xf>
    <xf numFmtId="165" fontId="19" fillId="0" borderId="1" xfId="3" applyNumberFormat="1" applyFont="1" applyFill="1" applyBorder="1" applyAlignment="1" applyProtection="1">
      <alignment horizontal="left" vertical="top" wrapText="1" indent="2"/>
    </xf>
    <xf numFmtId="2" fontId="18" fillId="0" borderId="4" xfId="3" applyNumberFormat="1" applyFont="1" applyFill="1" applyBorder="1" applyAlignment="1" applyProtection="1">
      <alignment horizontal="left" vertical="top" wrapText="1" indent="2"/>
    </xf>
    <xf numFmtId="170" fontId="18" fillId="4" borderId="7" xfId="3" applyNumberFormat="1" applyFont="1" applyFill="1" applyBorder="1" applyAlignment="1" applyProtection="1">
      <alignment horizontal="right" vertical="top" wrapText="1"/>
    </xf>
    <xf numFmtId="2" fontId="64" fillId="8" borderId="1" xfId="3" applyNumberFormat="1" applyFont="1" applyFill="1" applyBorder="1" applyAlignment="1" applyProtection="1">
      <alignment horizontal="left" vertical="top" wrapText="1"/>
    </xf>
    <xf numFmtId="165" fontId="65" fillId="0" borderId="5" xfId="3" applyNumberFormat="1" applyFont="1" applyFill="1" applyBorder="1" applyAlignment="1" applyProtection="1">
      <alignment horizontal="left" vertical="top" wrapText="1" indent="2"/>
    </xf>
    <xf numFmtId="2" fontId="64" fillId="8" borderId="5" xfId="3" applyNumberFormat="1" applyFont="1" applyFill="1" applyBorder="1" applyAlignment="1" applyProtection="1">
      <alignment horizontal="left" vertical="top" wrapText="1"/>
    </xf>
    <xf numFmtId="165" fontId="65" fillId="0" borderId="16" xfId="3" applyNumberFormat="1" applyFont="1" applyFill="1" applyBorder="1" applyAlignment="1" applyProtection="1">
      <alignment horizontal="left" vertical="top" wrapText="1" indent="2"/>
    </xf>
    <xf numFmtId="165" fontId="19" fillId="2" borderId="1" xfId="3" applyNumberFormat="1" applyFont="1" applyFill="1" applyBorder="1" applyAlignment="1" applyProtection="1">
      <alignment horizontal="center" vertical="top" wrapText="1"/>
    </xf>
    <xf numFmtId="2" fontId="19" fillId="2" borderId="1" xfId="3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>
      <alignment vertical="top"/>
    </xf>
    <xf numFmtId="0" fontId="19" fillId="0" borderId="10" xfId="0" applyNumberFormat="1" applyFont="1" applyFill="1" applyBorder="1" applyAlignment="1" applyProtection="1">
      <alignment vertical="top" wrapText="1"/>
    </xf>
    <xf numFmtId="165" fontId="18" fillId="0" borderId="19" xfId="0" applyNumberFormat="1" applyFont="1" applyFill="1" applyBorder="1" applyAlignment="1" applyProtection="1">
      <alignment vertical="top" wrapText="1"/>
    </xf>
    <xf numFmtId="165" fontId="19" fillId="0" borderId="1" xfId="0" applyNumberFormat="1" applyFont="1" applyFill="1" applyBorder="1" applyAlignment="1" applyProtection="1">
      <alignment vertical="top" wrapText="1"/>
    </xf>
    <xf numFmtId="0" fontId="18" fillId="0" borderId="1" xfId="0" applyFont="1" applyFill="1" applyBorder="1" applyAlignment="1" applyProtection="1">
      <alignment vertical="top" wrapText="1"/>
    </xf>
    <xf numFmtId="0" fontId="18" fillId="0" borderId="5" xfId="0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vertical="top" wrapText="1" shrinkToFit="1"/>
    </xf>
    <xf numFmtId="0" fontId="19" fillId="0" borderId="1" xfId="0" applyNumberFormat="1" applyFont="1" applyFill="1" applyBorder="1" applyAlignment="1" applyProtection="1">
      <alignment vertical="top" wrapText="1" shrinkToFit="1"/>
    </xf>
    <xf numFmtId="0" fontId="18" fillId="0" borderId="5" xfId="0" applyNumberFormat="1" applyFont="1" applyFill="1" applyBorder="1" applyAlignment="1" applyProtection="1">
      <alignment vertical="top" wrapText="1"/>
    </xf>
    <xf numFmtId="0" fontId="18" fillId="7" borderId="1" xfId="0" applyNumberFormat="1" applyFont="1" applyFill="1" applyBorder="1" applyAlignment="1" applyProtection="1">
      <alignment vertical="top" wrapText="1"/>
    </xf>
    <xf numFmtId="0" fontId="26" fillId="13" borderId="1" xfId="0" applyNumberFormat="1" applyFont="1" applyFill="1" applyBorder="1" applyAlignment="1" applyProtection="1">
      <alignment vertical="top" wrapText="1"/>
    </xf>
    <xf numFmtId="0" fontId="19" fillId="0" borderId="20" xfId="0" applyNumberFormat="1" applyFont="1" applyFill="1" applyBorder="1" applyAlignment="1" applyProtection="1">
      <alignment vertical="top" wrapText="1"/>
    </xf>
    <xf numFmtId="0" fontId="19" fillId="0" borderId="0" xfId="0" applyFont="1" applyAlignment="1">
      <alignment vertical="top"/>
    </xf>
    <xf numFmtId="0" fontId="19" fillId="3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vertical="top"/>
    </xf>
    <xf numFmtId="0" fontId="18" fillId="0" borderId="0" xfId="0" applyNumberFormat="1" applyFont="1" applyFill="1" applyAlignment="1" applyProtection="1">
      <alignment horizontal="left" vertical="center" indent="2"/>
    </xf>
    <xf numFmtId="2" fontId="38" fillId="8" borderId="1" xfId="3" applyNumberFormat="1" applyFont="1" applyFill="1" applyBorder="1" applyAlignment="1" applyProtection="1">
      <alignment horizontal="left" vertical="top" wrapText="1"/>
    </xf>
    <xf numFmtId="0" fontId="24" fillId="3" borderId="0" xfId="0" applyNumberFormat="1" applyFont="1" applyFill="1" applyBorder="1" applyAlignment="1" applyProtection="1">
      <alignment horizontal="left" vertical="top" wrapText="1" indent="2"/>
    </xf>
    <xf numFmtId="0" fontId="18" fillId="0" borderId="0" xfId="0" applyNumberFormat="1" applyFont="1" applyFill="1" applyBorder="1" applyAlignment="1" applyProtection="1">
      <alignment horizontal="left" vertical="center" indent="2"/>
    </xf>
    <xf numFmtId="165" fontId="65" fillId="0" borderId="1" xfId="3" applyNumberFormat="1" applyFont="1" applyFill="1" applyBorder="1" applyAlignment="1" applyProtection="1">
      <alignment horizontal="left" vertical="top" wrapText="1" indent="2"/>
    </xf>
    <xf numFmtId="2" fontId="38" fillId="11" borderId="5" xfId="3" applyNumberFormat="1" applyFont="1" applyFill="1" applyBorder="1" applyAlignment="1" applyProtection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7" borderId="8" xfId="0" applyFont="1" applyFill="1" applyBorder="1" applyAlignment="1">
      <alignment vertical="top" wrapText="1"/>
    </xf>
    <xf numFmtId="0" fontId="19" fillId="7" borderId="7" xfId="0" applyFont="1" applyFill="1" applyBorder="1" applyAlignment="1">
      <alignment vertical="top" wrapText="1"/>
    </xf>
    <xf numFmtId="0" fontId="7" fillId="13" borderId="8" xfId="0" applyFont="1" applyFill="1" applyBorder="1" applyAlignment="1">
      <alignment vertical="top" wrapText="1"/>
    </xf>
    <xf numFmtId="0" fontId="19" fillId="13" borderId="7" xfId="0" applyFont="1" applyFill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9" fillId="0" borderId="7" xfId="0" applyFont="1" applyBorder="1" applyAlignment="1">
      <alignment wrapText="1"/>
    </xf>
    <xf numFmtId="0" fontId="4" fillId="3" borderId="0" xfId="0" applyFont="1" applyFill="1" applyBorder="1" applyAlignment="1" applyProtection="1">
      <alignment vertical="top" wrapText="1"/>
    </xf>
    <xf numFmtId="165" fontId="19" fillId="5" borderId="1" xfId="3" applyNumberFormat="1" applyFont="1" applyFill="1" applyBorder="1" applyAlignment="1" applyProtection="1">
      <alignment horizontal="center" vertical="top" wrapText="1"/>
    </xf>
    <xf numFmtId="165" fontId="19" fillId="5" borderId="20" xfId="3" applyNumberFormat="1" applyFont="1" applyFill="1" applyBorder="1" applyAlignment="1" applyProtection="1">
      <alignment horizontal="center" vertical="top" wrapText="1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4" fillId="0" borderId="0" xfId="0" applyFont="1" applyAlignment="1">
      <alignment vertical="top" wrapText="1"/>
    </xf>
    <xf numFmtId="0" fontId="69" fillId="0" borderId="0" xfId="0" applyFont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3" fontId="19" fillId="0" borderId="17" xfId="0" applyNumberFormat="1" applyFont="1" applyBorder="1" applyAlignment="1" applyProtection="1">
      <alignment horizontal="center" vertical="top" wrapText="1"/>
      <protection locked="0"/>
    </xf>
    <xf numFmtId="166" fontId="19" fillId="0" borderId="5" xfId="3" applyNumberFormat="1" applyFont="1" applyBorder="1" applyAlignment="1">
      <alignment horizontal="center" vertical="top" wrapText="1"/>
    </xf>
    <xf numFmtId="0" fontId="19" fillId="0" borderId="1" xfId="0" applyFont="1" applyBorder="1"/>
    <xf numFmtId="166" fontId="19" fillId="0" borderId="1" xfId="3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72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72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8" fontId="19" fillId="0" borderId="1" xfId="3" applyNumberFormat="1" applyFont="1" applyBorder="1" applyAlignment="1">
      <alignment horizontal="center" vertical="top" wrapText="1"/>
    </xf>
    <xf numFmtId="2" fontId="48" fillId="4" borderId="1" xfId="3" applyNumberFormat="1" applyFont="1" applyFill="1" applyBorder="1" applyAlignment="1" applyProtection="1">
      <alignment horizontal="right" vertical="top" wrapText="1"/>
    </xf>
    <xf numFmtId="165" fontId="48" fillId="5" borderId="1" xfId="3" applyNumberFormat="1" applyFont="1" applyFill="1" applyBorder="1" applyAlignment="1" applyProtection="1">
      <alignment horizontal="right" vertical="top" wrapText="1"/>
    </xf>
    <xf numFmtId="175" fontId="19" fillId="4" borderId="1" xfId="3" applyNumberFormat="1" applyFont="1" applyFill="1" applyBorder="1" applyAlignment="1" applyProtection="1">
      <alignment horizontal="right" vertical="top" wrapText="1"/>
    </xf>
    <xf numFmtId="175" fontId="19" fillId="4" borderId="20" xfId="3" applyNumberFormat="1" applyFont="1" applyFill="1" applyBorder="1" applyAlignment="1" applyProtection="1">
      <alignment horizontal="right" vertical="top" wrapText="1"/>
    </xf>
    <xf numFmtId="175" fontId="19" fillId="4" borderId="10" xfId="3" applyNumberFormat="1" applyFont="1" applyFill="1" applyBorder="1" applyAlignment="1" applyProtection="1">
      <alignment horizontal="right" vertical="top" wrapText="1"/>
    </xf>
    <xf numFmtId="3" fontId="4" fillId="0" borderId="53" xfId="0" applyNumberFormat="1" applyFont="1" applyBorder="1" applyAlignment="1" applyProtection="1">
      <alignment horizontal="center" vertical="top" wrapText="1"/>
      <protection locked="0"/>
    </xf>
    <xf numFmtId="3" fontId="4" fillId="0" borderId="60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 vertical="center" wrapText="1"/>
    </xf>
    <xf numFmtId="166" fontId="4" fillId="0" borderId="3" xfId="3" applyNumberFormat="1" applyFont="1" applyBorder="1" applyAlignment="1">
      <alignment horizontal="center" vertical="top" wrapText="1"/>
    </xf>
    <xf numFmtId="166" fontId="4" fillId="3" borderId="2" xfId="3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165" fontId="19" fillId="5" borderId="1" xfId="3" applyNumberFormat="1" applyFont="1" applyFill="1" applyBorder="1" applyAlignment="1" applyProtection="1">
      <alignment horizontal="right" vertical="top" wrapText="1" indent="1"/>
    </xf>
    <xf numFmtId="0" fontId="19" fillId="0" borderId="18" xfId="0" applyNumberFormat="1" applyFont="1" applyFill="1" applyBorder="1" applyAlignment="1" applyProtection="1">
      <alignment horizontal="center" vertical="top" wrapText="1" shrinkToFit="1"/>
    </xf>
    <xf numFmtId="165" fontId="74" fillId="0" borderId="5" xfId="3" applyNumberFormat="1" applyFont="1" applyFill="1" applyBorder="1" applyAlignment="1" applyProtection="1">
      <alignment horizontal="left" vertical="top" wrapText="1" indent="2"/>
    </xf>
    <xf numFmtId="0" fontId="73" fillId="7" borderId="1" xfId="3" applyNumberFormat="1" applyFont="1" applyFill="1" applyBorder="1" applyAlignment="1" applyProtection="1">
      <alignment horizontal="right" vertical="top" wrapText="1"/>
    </xf>
    <xf numFmtId="0" fontId="20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9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 shrinkToFit="1"/>
    </xf>
    <xf numFmtId="0" fontId="75" fillId="0" borderId="1" xfId="0" applyFont="1" applyFill="1" applyBorder="1" applyAlignment="1" applyProtection="1">
      <alignment vertical="center"/>
    </xf>
    <xf numFmtId="0" fontId="76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justify" vertical="top"/>
    </xf>
    <xf numFmtId="0" fontId="20" fillId="0" borderId="1" xfId="0" applyFont="1" applyBorder="1"/>
    <xf numFmtId="0" fontId="20" fillId="3" borderId="1" xfId="0" applyFont="1" applyFill="1" applyBorder="1" applyAlignment="1" applyProtection="1">
      <alignment horizontal="justify" vertical="top"/>
    </xf>
    <xf numFmtId="165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vertical="center"/>
    </xf>
    <xf numFmtId="0" fontId="77" fillId="0" borderId="1" xfId="0" applyFont="1" applyBorder="1" applyAlignment="1">
      <alignment vertical="top" wrapText="1"/>
    </xf>
    <xf numFmtId="0" fontId="78" fillId="0" borderId="18" xfId="0" applyNumberFormat="1" applyFont="1" applyFill="1" applyBorder="1" applyAlignment="1" applyProtection="1">
      <alignment horizontal="center" vertical="top" wrapText="1" shrinkToFit="1"/>
    </xf>
    <xf numFmtId="2" fontId="19" fillId="5" borderId="1" xfId="3" applyNumberFormat="1" applyFont="1" applyFill="1" applyBorder="1" applyAlignment="1" applyProtection="1">
      <alignment horizontal="right" vertical="top" wrapText="1" shrinkToFit="1"/>
    </xf>
    <xf numFmtId="2" fontId="19" fillId="7" borderId="1" xfId="3" applyNumberFormat="1" applyFont="1" applyFill="1" applyBorder="1" applyAlignment="1" applyProtection="1">
      <alignment horizontal="right" vertical="top" wrapText="1" shrinkToFit="1"/>
    </xf>
    <xf numFmtId="0" fontId="18" fillId="7" borderId="6" xfId="3" applyNumberFormat="1" applyFont="1" applyFill="1" applyBorder="1" applyAlignment="1" applyProtection="1">
      <alignment horizontal="center" vertical="top" wrapText="1"/>
    </xf>
    <xf numFmtId="0" fontId="58" fillId="7" borderId="1" xfId="3" applyNumberFormat="1" applyFont="1" applyFill="1" applyBorder="1" applyAlignment="1" applyProtection="1">
      <alignment horizontal="right" vertical="top" wrapText="1"/>
    </xf>
    <xf numFmtId="2" fontId="58" fillId="7" borderId="1" xfId="3" applyNumberFormat="1" applyFont="1" applyFill="1" applyBorder="1" applyAlignment="1" applyProtection="1">
      <alignment horizontal="right" vertical="top" wrapText="1"/>
    </xf>
    <xf numFmtId="10" fontId="4" fillId="0" borderId="1" xfId="4" applyNumberFormat="1" applyFont="1" applyBorder="1" applyAlignment="1">
      <alignment horizontal="center" vertical="top" wrapText="1"/>
    </xf>
    <xf numFmtId="166" fontId="19" fillId="14" borderId="2" xfId="3" applyNumberFormat="1" applyFont="1" applyFill="1" applyBorder="1" applyAlignment="1">
      <alignment horizontal="center" vertical="top" wrapText="1"/>
    </xf>
    <xf numFmtId="166" fontId="19" fillId="14" borderId="1" xfId="3" applyNumberFormat="1" applyFont="1" applyFill="1" applyBorder="1" applyAlignment="1">
      <alignment horizontal="center" vertical="top" wrapText="1"/>
    </xf>
    <xf numFmtId="168" fontId="19" fillId="14" borderId="1" xfId="3" applyNumberFormat="1" applyFont="1" applyFill="1" applyBorder="1" applyAlignment="1">
      <alignment horizontal="center" vertical="top" wrapText="1"/>
    </xf>
    <xf numFmtId="166" fontId="19" fillId="15" borderId="1" xfId="3" applyNumberFormat="1" applyFont="1" applyFill="1" applyBorder="1" applyAlignment="1">
      <alignment horizontal="center" vertical="top" wrapText="1"/>
    </xf>
    <xf numFmtId="166" fontId="19" fillId="15" borderId="5" xfId="3" applyNumberFormat="1" applyFont="1" applyFill="1" applyBorder="1" applyAlignment="1">
      <alignment horizontal="center" vertical="top" wrapText="1"/>
    </xf>
    <xf numFmtId="166" fontId="19" fillId="16" borderId="1" xfId="3" applyNumberFormat="1" applyFont="1" applyFill="1" applyBorder="1" applyAlignment="1">
      <alignment horizontal="center" vertical="top" wrapText="1"/>
    </xf>
    <xf numFmtId="166" fontId="19" fillId="16" borderId="5" xfId="3" applyNumberFormat="1" applyFont="1" applyFill="1" applyBorder="1" applyAlignment="1">
      <alignment horizontal="center" vertical="top" wrapText="1"/>
    </xf>
    <xf numFmtId="166" fontId="19" fillId="17" borderId="1" xfId="3" applyNumberFormat="1" applyFont="1" applyFill="1" applyBorder="1" applyAlignment="1">
      <alignment horizontal="center" vertical="top" wrapText="1"/>
    </xf>
    <xf numFmtId="166" fontId="19" fillId="17" borderId="5" xfId="3" applyNumberFormat="1" applyFont="1" applyFill="1" applyBorder="1" applyAlignment="1">
      <alignment horizontal="center" vertical="top" wrapText="1"/>
    </xf>
    <xf numFmtId="166" fontId="19" fillId="18" borderId="1" xfId="3" applyNumberFormat="1" applyFont="1" applyFill="1" applyBorder="1" applyAlignment="1">
      <alignment horizontal="center" vertical="top" wrapText="1"/>
    </xf>
    <xf numFmtId="166" fontId="19" fillId="18" borderId="5" xfId="3" applyNumberFormat="1" applyFont="1" applyFill="1" applyBorder="1" applyAlignment="1">
      <alignment horizontal="center" vertical="top" wrapText="1"/>
    </xf>
    <xf numFmtId="168" fontId="19" fillId="18" borderId="1" xfId="3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justify" vertical="top" wrapText="1"/>
    </xf>
    <xf numFmtId="168" fontId="19" fillId="15" borderId="1" xfId="3" applyNumberFormat="1" applyFont="1" applyFill="1" applyBorder="1" applyAlignment="1">
      <alignment horizontal="center" vertical="top" wrapText="1"/>
    </xf>
    <xf numFmtId="168" fontId="19" fillId="17" borderId="1" xfId="3" applyNumberFormat="1" applyFont="1" applyFill="1" applyBorder="1" applyAlignment="1">
      <alignment horizontal="center" vertical="top" wrapText="1"/>
    </xf>
    <xf numFmtId="0" fontId="7" fillId="16" borderId="1" xfId="0" applyFont="1" applyFill="1" applyBorder="1" applyAlignment="1">
      <alignment vertical="top"/>
    </xf>
    <xf numFmtId="0" fontId="77" fillId="0" borderId="1" xfId="0" applyFont="1" applyBorder="1" applyAlignment="1">
      <alignment vertical="top"/>
    </xf>
    <xf numFmtId="0" fontId="77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77" fillId="16" borderId="1" xfId="0" applyFont="1" applyFill="1" applyBorder="1" applyAlignment="1">
      <alignment vertical="top"/>
    </xf>
    <xf numFmtId="165" fontId="49" fillId="9" borderId="1" xfId="3" applyNumberFormat="1" applyFont="1" applyFill="1" applyBorder="1" applyAlignment="1" applyProtection="1">
      <alignment horizontal="center" vertical="top" wrapText="1"/>
    </xf>
    <xf numFmtId="165" fontId="18" fillId="0" borderId="16" xfId="3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165" fontId="18" fillId="0" borderId="16" xfId="3" applyNumberFormat="1" applyFont="1" applyFill="1" applyBorder="1" applyAlignment="1" applyProtection="1">
      <alignment horizontal="left" vertical="top" wrapText="1"/>
    </xf>
    <xf numFmtId="0" fontId="39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 shrinkToFit="1"/>
    </xf>
    <xf numFmtId="165" fontId="18" fillId="2" borderId="1" xfId="3" applyNumberFormat="1" applyFont="1" applyFill="1" applyBorder="1" applyAlignment="1" applyProtection="1">
      <alignment horizontal="right" vertical="top" wrapText="1" shrinkToFit="1"/>
    </xf>
    <xf numFmtId="166" fontId="67" fillId="18" borderId="5" xfId="3" applyNumberFormat="1" applyFont="1" applyFill="1" applyBorder="1" applyAlignment="1">
      <alignment horizontal="center" vertical="top" wrapText="1"/>
    </xf>
    <xf numFmtId="166" fontId="67" fillId="14" borderId="2" xfId="3" applyNumberFormat="1" applyFont="1" applyFill="1" applyBorder="1" applyAlignment="1">
      <alignment horizontal="center" vertical="top" wrapText="1"/>
    </xf>
    <xf numFmtId="166" fontId="67" fillId="14" borderId="1" xfId="3" applyNumberFormat="1" applyFont="1" applyFill="1" applyBorder="1" applyAlignment="1">
      <alignment horizontal="center" vertical="top" wrapText="1"/>
    </xf>
    <xf numFmtId="0" fontId="67" fillId="0" borderId="1" xfId="0" applyFont="1" applyBorder="1" applyAlignment="1">
      <alignment vertical="top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0" xfId="0" applyFont="1" applyAlignment="1">
      <alignment horizontal="left" vertical="top"/>
    </xf>
    <xf numFmtId="3" fontId="4" fillId="8" borderId="60" xfId="0" applyNumberFormat="1" applyFont="1" applyFill="1" applyBorder="1" applyAlignment="1" applyProtection="1">
      <alignment horizontal="center" vertical="top" wrapText="1"/>
      <protection locked="0"/>
    </xf>
    <xf numFmtId="2" fontId="73" fillId="2" borderId="1" xfId="3" applyNumberFormat="1" applyFont="1" applyFill="1" applyBorder="1" applyAlignment="1" applyProtection="1">
      <alignment horizontal="right" vertical="top" wrapText="1" indent="2"/>
    </xf>
    <xf numFmtId="2" fontId="67" fillId="2" borderId="1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Alignment="1" applyProtection="1">
      <alignment horizontal="left" vertical="top"/>
    </xf>
    <xf numFmtId="0" fontId="16" fillId="3" borderId="0" xfId="0" applyFont="1" applyFill="1" applyBorder="1" applyAlignment="1" applyProtection="1">
      <alignment horizontal="left" vertical="top" wrapText="1"/>
    </xf>
    <xf numFmtId="0" fontId="19" fillId="3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165" fontId="80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 indent="1"/>
    </xf>
    <xf numFmtId="2" fontId="67" fillId="2" borderId="1" xfId="3" applyNumberFormat="1" applyFont="1" applyFill="1" applyBorder="1" applyAlignment="1" applyProtection="1">
      <alignment horizontal="right" vertical="top" wrapText="1" indent="1"/>
    </xf>
    <xf numFmtId="1" fontId="19" fillId="2" borderId="1" xfId="3" applyNumberFormat="1" applyFont="1" applyFill="1" applyBorder="1" applyAlignment="1" applyProtection="1">
      <alignment horizontal="center" vertical="top" wrapText="1"/>
    </xf>
    <xf numFmtId="2" fontId="49" fillId="3" borderId="1" xfId="3" applyNumberFormat="1" applyFont="1" applyFill="1" applyBorder="1" applyAlignment="1" applyProtection="1">
      <alignment horizontal="left" vertical="top" wrapText="1" indent="4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166" fontId="19" fillId="8" borderId="1" xfId="3" applyNumberFormat="1" applyFont="1" applyFill="1" applyBorder="1" applyAlignment="1">
      <alignment horizontal="center" vertical="top" wrapText="1"/>
    </xf>
    <xf numFmtId="166" fontId="58" fillId="0" borderId="1" xfId="3" applyNumberFormat="1" applyFont="1" applyBorder="1" applyAlignment="1">
      <alignment horizontal="center" vertical="top" wrapText="1"/>
    </xf>
    <xf numFmtId="0" fontId="81" fillId="0" borderId="0" xfId="0" applyFont="1"/>
    <xf numFmtId="2" fontId="18" fillId="14" borderId="5" xfId="3" applyNumberFormat="1" applyFont="1" applyFill="1" applyBorder="1" applyAlignment="1" applyProtection="1">
      <alignment horizontal="left" vertical="top" wrapText="1" indent="2"/>
    </xf>
    <xf numFmtId="165" fontId="19" fillId="5" borderId="10" xfId="3" applyNumberFormat="1" applyFont="1" applyFill="1" applyBorder="1" applyAlignment="1" applyProtection="1">
      <alignment horizontal="center" vertical="top" wrapText="1"/>
    </xf>
    <xf numFmtId="165" fontId="19" fillId="2" borderId="10" xfId="3" applyNumberFormat="1" applyFont="1" applyFill="1" applyBorder="1" applyAlignment="1" applyProtection="1">
      <alignment horizontal="right" vertical="top" wrapText="1"/>
    </xf>
    <xf numFmtId="170" fontId="84" fillId="4" borderId="1" xfId="3" applyNumberFormat="1" applyFont="1" applyFill="1" applyBorder="1" applyAlignment="1" applyProtection="1">
      <alignment horizontal="right" vertical="top" wrapText="1"/>
    </xf>
    <xf numFmtId="2" fontId="51" fillId="8" borderId="5" xfId="3" applyNumberFormat="1" applyFont="1" applyFill="1" applyBorder="1" applyAlignment="1" applyProtection="1">
      <alignment horizontal="left" vertical="top" wrapText="1" indent="2"/>
    </xf>
    <xf numFmtId="165" fontId="18" fillId="12" borderId="1" xfId="3" applyNumberFormat="1" applyFont="1" applyFill="1" applyBorder="1" applyAlignment="1" applyProtection="1">
      <alignment horizontal="left" vertical="top" wrapText="1" indent="2"/>
    </xf>
    <xf numFmtId="2" fontId="85" fillId="3" borderId="1" xfId="3" applyNumberFormat="1" applyFont="1" applyFill="1" applyBorder="1" applyAlignment="1" applyProtection="1">
      <alignment horizontal="left" vertical="top" wrapText="1" indent="2"/>
    </xf>
    <xf numFmtId="2" fontId="85" fillId="0" borderId="1" xfId="3" applyNumberFormat="1" applyFont="1" applyFill="1" applyBorder="1" applyAlignment="1" applyProtection="1">
      <alignment horizontal="left" vertical="top" wrapText="1" indent="2"/>
    </xf>
    <xf numFmtId="165" fontId="18" fillId="11" borderId="1" xfId="3" applyNumberFormat="1" applyFont="1" applyFill="1" applyBorder="1" applyAlignment="1" applyProtection="1">
      <alignment horizontal="right" vertical="top" wrapText="1"/>
    </xf>
    <xf numFmtId="2" fontId="18" fillId="16" borderId="1" xfId="3" applyNumberFormat="1" applyFont="1" applyFill="1" applyBorder="1" applyAlignment="1" applyProtection="1">
      <alignment horizontal="right" vertical="top" wrapText="1"/>
    </xf>
    <xf numFmtId="0" fontId="18" fillId="16" borderId="1" xfId="3" applyNumberFormat="1" applyFont="1" applyFill="1" applyBorder="1" applyAlignment="1" applyProtection="1">
      <alignment horizontal="right" vertical="top" wrapText="1"/>
    </xf>
    <xf numFmtId="2" fontId="18" fillId="11" borderId="1" xfId="3" applyNumberFormat="1" applyFont="1" applyFill="1" applyBorder="1" applyAlignment="1" applyProtection="1">
      <alignment horizontal="right" vertical="top" wrapText="1"/>
    </xf>
    <xf numFmtId="0" fontId="18" fillId="11" borderId="1" xfId="3" applyNumberFormat="1" applyFont="1" applyFill="1" applyBorder="1" applyAlignment="1" applyProtection="1">
      <alignment horizontal="left" vertical="top" wrapText="1"/>
    </xf>
    <xf numFmtId="1" fontId="18" fillId="11" borderId="1" xfId="3" applyNumberFormat="1" applyFont="1" applyFill="1" applyBorder="1" applyAlignment="1" applyProtection="1">
      <alignment horizontal="left" vertical="top" wrapText="1"/>
    </xf>
    <xf numFmtId="165" fontId="19" fillId="4" borderId="1" xfId="3" applyNumberFormat="1" applyFont="1" applyFill="1" applyBorder="1" applyAlignment="1">
      <alignment horizontal="right" vertical="top" wrapText="1"/>
    </xf>
    <xf numFmtId="9" fontId="19" fillId="4" borderId="1" xfId="2" applyFont="1" applyFill="1" applyBorder="1" applyAlignment="1">
      <alignment horizontal="left" vertical="top" wrapText="1"/>
    </xf>
    <xf numFmtId="9" fontId="18" fillId="4" borderId="1" xfId="2" applyFont="1" applyFill="1" applyBorder="1" applyAlignment="1">
      <alignment horizontal="left" vertical="top" wrapText="1"/>
    </xf>
    <xf numFmtId="165" fontId="19" fillId="5" borderId="1" xfId="3" applyNumberFormat="1" applyFont="1" applyFill="1" applyBorder="1" applyAlignment="1">
      <alignment horizontal="right" vertical="top" wrapText="1"/>
    </xf>
    <xf numFmtId="165" fontId="18" fillId="5" borderId="1" xfId="3" applyNumberFormat="1" applyFont="1" applyFill="1" applyBorder="1" applyAlignment="1">
      <alignment horizontal="left" vertical="top" wrapText="1" indent="1"/>
    </xf>
    <xf numFmtId="2" fontId="19" fillId="4" borderId="1" xfId="3" applyNumberFormat="1" applyFont="1" applyFill="1" applyBorder="1" applyAlignment="1">
      <alignment horizontal="right" vertical="top" wrapText="1"/>
    </xf>
    <xf numFmtId="0" fontId="19" fillId="4" borderId="1" xfId="3" applyNumberFormat="1" applyFont="1" applyFill="1" applyBorder="1" applyAlignment="1">
      <alignment horizontal="right" vertical="top" wrapText="1"/>
    </xf>
    <xf numFmtId="0" fontId="19" fillId="4" borderId="1" xfId="3" applyNumberFormat="1" applyFont="1" applyFill="1" applyBorder="1" applyAlignment="1">
      <alignment horizontal="left" vertical="top" wrapText="1" indent="1"/>
    </xf>
    <xf numFmtId="2" fontId="19" fillId="5" borderId="1" xfId="3" applyNumberFormat="1" applyFont="1" applyFill="1" applyBorder="1" applyAlignment="1">
      <alignment horizontal="right" vertical="top" wrapText="1"/>
    </xf>
    <xf numFmtId="165" fontId="18" fillId="0" borderId="16" xfId="3" applyNumberFormat="1" applyFont="1" applyFill="1" applyBorder="1" applyAlignment="1" applyProtection="1">
      <alignment horizontal="left" vertical="top" wrapText="1" shrinkToFit="1"/>
    </xf>
    <xf numFmtId="2" fontId="18" fillId="0" borderId="5" xfId="3" applyNumberFormat="1" applyFont="1" applyFill="1" applyBorder="1" applyAlignment="1" applyProtection="1">
      <alignment vertical="top" wrapText="1"/>
    </xf>
    <xf numFmtId="0" fontId="76" fillId="0" borderId="1" xfId="0" applyFont="1" applyFill="1" applyBorder="1" applyAlignment="1" applyProtection="1">
      <alignment horizontal="center" vertical="top" wrapText="1"/>
    </xf>
    <xf numFmtId="0" fontId="55" fillId="0" borderId="1" xfId="0" applyFont="1" applyFill="1" applyBorder="1" applyAlignment="1" applyProtection="1">
      <alignment horizontal="center" vertical="top" wrapText="1"/>
    </xf>
    <xf numFmtId="0" fontId="76" fillId="9" borderId="1" xfId="0" applyFont="1" applyFill="1" applyBorder="1" applyAlignment="1" applyProtection="1">
      <alignment horizontal="center" vertical="top" wrapText="1"/>
    </xf>
    <xf numFmtId="165" fontId="76" fillId="0" borderId="1" xfId="0" applyNumberFormat="1" applyFont="1" applyFill="1" applyBorder="1" applyAlignment="1" applyProtection="1">
      <alignment horizontal="center" vertical="top" wrapText="1"/>
    </xf>
    <xf numFmtId="0" fontId="76" fillId="0" borderId="1" xfId="0" applyFont="1" applyFill="1" applyBorder="1" applyAlignment="1" applyProtection="1">
      <alignment horizontal="center" vertical="top" wrapText="1" shrinkToFit="1"/>
    </xf>
    <xf numFmtId="0" fontId="86" fillId="0" borderId="1" xfId="0" applyFont="1" applyFill="1" applyBorder="1" applyAlignment="1" applyProtection="1">
      <alignment horizontal="center" vertical="top" wrapText="1"/>
    </xf>
    <xf numFmtId="0" fontId="76" fillId="0" borderId="1" xfId="0" applyFont="1" applyBorder="1" applyAlignment="1">
      <alignment horizontal="center" vertical="top" wrapText="1"/>
    </xf>
    <xf numFmtId="0" fontId="76" fillId="3" borderId="1" xfId="0" applyFont="1" applyFill="1" applyBorder="1" applyAlignment="1" applyProtection="1">
      <alignment horizontal="center" vertical="top" wrapText="1"/>
    </xf>
    <xf numFmtId="165" fontId="20" fillId="0" borderId="1" xfId="0" applyNumberFormat="1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center" vertical="center"/>
    </xf>
    <xf numFmtId="165" fontId="58" fillId="5" borderId="1" xfId="3" applyNumberFormat="1" applyFont="1" applyFill="1" applyBorder="1" applyAlignment="1" applyProtection="1">
      <alignment horizontal="right" vertical="top" wrapText="1"/>
    </xf>
    <xf numFmtId="165" fontId="27" fillId="11" borderId="16" xfId="3" applyNumberFormat="1" applyFont="1" applyFill="1" applyBorder="1" applyAlignment="1" applyProtection="1">
      <alignment horizontal="center" vertical="top" wrapText="1"/>
    </xf>
    <xf numFmtId="0" fontId="4" fillId="21" borderId="1" xfId="0" applyFont="1" applyFill="1" applyBorder="1" applyAlignment="1" applyProtection="1">
      <alignment vertical="center" wrapText="1" shrinkToFit="1"/>
    </xf>
    <xf numFmtId="165" fontId="28" fillId="18" borderId="5" xfId="3" applyNumberFormat="1" applyFont="1" applyFill="1" applyBorder="1" applyAlignment="1" applyProtection="1">
      <alignment horizontal="left" vertical="top" wrapText="1" indent="2"/>
    </xf>
    <xf numFmtId="1" fontId="18" fillId="18" borderId="16" xfId="3" applyNumberFormat="1" applyFont="1" applyFill="1" applyBorder="1" applyAlignment="1" applyProtection="1">
      <alignment horizontal="left" vertical="top" wrapText="1"/>
    </xf>
    <xf numFmtId="1" fontId="28" fillId="18" borderId="5" xfId="3" applyNumberFormat="1" applyFont="1" applyFill="1" applyBorder="1" applyAlignment="1" applyProtection="1">
      <alignment horizontal="left" vertical="top" wrapText="1" indent="2"/>
    </xf>
    <xf numFmtId="165" fontId="28" fillId="16" borderId="5" xfId="3" applyNumberFormat="1" applyFont="1" applyFill="1" applyBorder="1" applyAlignment="1" applyProtection="1">
      <alignment horizontal="left" vertical="top" wrapText="1" indent="2"/>
    </xf>
    <xf numFmtId="165" fontId="18" fillId="16" borderId="16" xfId="3" applyNumberFormat="1" applyFont="1" applyFill="1" applyBorder="1" applyAlignment="1" applyProtection="1">
      <alignment horizontal="left" vertical="top" wrapText="1"/>
    </xf>
    <xf numFmtId="1" fontId="18" fillId="16" borderId="1" xfId="3" applyNumberFormat="1" applyFont="1" applyFill="1" applyBorder="1" applyAlignment="1" applyProtection="1">
      <alignment horizontal="left" vertical="top" wrapText="1"/>
    </xf>
    <xf numFmtId="2" fontId="28" fillId="4" borderId="5" xfId="3" applyNumberFormat="1" applyFont="1" applyFill="1" applyBorder="1" applyAlignment="1" applyProtection="1">
      <alignment horizontal="left" vertical="top" wrapText="1" indent="2"/>
    </xf>
    <xf numFmtId="2" fontId="28" fillId="20" borderId="5" xfId="3" applyNumberFormat="1" applyFont="1" applyFill="1" applyBorder="1" applyAlignment="1" applyProtection="1">
      <alignment horizontal="left" vertical="top" wrapText="1" indent="2"/>
    </xf>
    <xf numFmtId="166" fontId="84" fillId="15" borderId="5" xfId="3" applyNumberFormat="1" applyFont="1" applyFill="1" applyBorder="1" applyAlignment="1">
      <alignment horizontal="center" vertical="top" wrapText="1"/>
    </xf>
    <xf numFmtId="166" fontId="84" fillId="16" borderId="5" xfId="3" applyNumberFormat="1" applyFont="1" applyFill="1" applyBorder="1" applyAlignment="1">
      <alignment horizontal="center" vertical="top" wrapText="1"/>
    </xf>
    <xf numFmtId="166" fontId="84" fillId="17" borderId="5" xfId="3" applyNumberFormat="1" applyFont="1" applyFill="1" applyBorder="1" applyAlignment="1">
      <alignment horizontal="center" vertical="top" wrapText="1"/>
    </xf>
    <xf numFmtId="166" fontId="84" fillId="17" borderId="1" xfId="3" applyNumberFormat="1" applyFont="1" applyFill="1" applyBorder="1" applyAlignment="1">
      <alignment horizontal="center" vertical="top" wrapText="1"/>
    </xf>
    <xf numFmtId="174" fontId="39" fillId="2" borderId="1" xfId="3" applyNumberFormat="1" applyFont="1" applyFill="1" applyBorder="1" applyAlignment="1" applyProtection="1">
      <alignment horizontal="right" vertical="top" wrapText="1"/>
    </xf>
    <xf numFmtId="2" fontId="42" fillId="8" borderId="1" xfId="3" applyNumberFormat="1" applyFont="1" applyFill="1" applyBorder="1" applyAlignment="1" applyProtection="1">
      <alignment horizontal="left" vertical="top" wrapText="1" indent="2"/>
    </xf>
    <xf numFmtId="165" fontId="18" fillId="15" borderId="1" xfId="3" applyNumberFormat="1" applyFont="1" applyFill="1" applyBorder="1" applyAlignment="1" applyProtection="1">
      <alignment horizontal="right" vertical="top" wrapText="1"/>
    </xf>
    <xf numFmtId="165" fontId="18" fillId="12" borderId="1" xfId="3" applyNumberFormat="1" applyFont="1" applyFill="1" applyBorder="1" applyAlignment="1" applyProtection="1">
      <alignment horizontal="right" vertical="top" wrapText="1"/>
    </xf>
    <xf numFmtId="2" fontId="18" fillId="22" borderId="1" xfId="3" applyNumberFormat="1" applyFont="1" applyFill="1" applyBorder="1" applyAlignment="1" applyProtection="1">
      <alignment horizontal="right" vertical="top" wrapText="1"/>
    </xf>
    <xf numFmtId="0" fontId="18" fillId="22" borderId="1" xfId="3" applyNumberFormat="1" applyFont="1" applyFill="1" applyBorder="1" applyAlignment="1" applyProtection="1">
      <alignment horizontal="right" vertical="top" wrapText="1"/>
    </xf>
    <xf numFmtId="0" fontId="19" fillId="22" borderId="1" xfId="3" applyNumberFormat="1" applyFont="1" applyFill="1" applyBorder="1" applyAlignment="1" applyProtection="1">
      <alignment horizontal="right" vertical="top" wrapText="1"/>
    </xf>
    <xf numFmtId="0" fontId="19" fillId="16" borderId="1" xfId="3" applyNumberFormat="1" applyFont="1" applyFill="1" applyBorder="1" applyAlignment="1" applyProtection="1">
      <alignment horizontal="right" vertical="top" wrapText="1"/>
    </xf>
    <xf numFmtId="165" fontId="18" fillId="15" borderId="1" xfId="3" applyNumberFormat="1" applyFont="1" applyFill="1" applyBorder="1" applyAlignment="1" applyProtection="1">
      <alignment horizontal="left" vertical="top" wrapText="1" indent="2"/>
    </xf>
    <xf numFmtId="0" fontId="18" fillId="15" borderId="1" xfId="3" applyNumberFormat="1" applyFont="1" applyFill="1" applyBorder="1" applyAlignment="1" applyProtection="1">
      <alignment horizontal="right" vertical="top" wrapText="1"/>
    </xf>
    <xf numFmtId="0" fontId="19" fillId="15" borderId="1" xfId="3" applyNumberFormat="1" applyFont="1" applyFill="1" applyBorder="1" applyAlignment="1" applyProtection="1">
      <alignment horizontal="right" vertical="top" wrapText="1"/>
    </xf>
    <xf numFmtId="165" fontId="18" fillId="16" borderId="1" xfId="3" applyNumberFormat="1" applyFont="1" applyFill="1" applyBorder="1" applyAlignment="1" applyProtection="1">
      <alignment horizontal="left" vertical="top" wrapText="1" indent="2"/>
    </xf>
    <xf numFmtId="1" fontId="18" fillId="12" borderId="1" xfId="3" applyNumberFormat="1" applyFont="1" applyFill="1" applyBorder="1" applyAlignment="1" applyProtection="1">
      <alignment horizontal="left" vertical="top" wrapText="1"/>
    </xf>
    <xf numFmtId="2" fontId="48" fillId="7" borderId="1" xfId="3" applyNumberFormat="1" applyFont="1" applyFill="1" applyBorder="1" applyAlignment="1" applyProtection="1">
      <alignment horizontal="center" vertical="top" wrapText="1"/>
    </xf>
    <xf numFmtId="2" fontId="42" fillId="0" borderId="5" xfId="3" applyNumberFormat="1" applyFont="1" applyFill="1" applyBorder="1" applyAlignment="1" applyProtection="1">
      <alignment horizontal="left" vertical="top" wrapText="1" indent="2"/>
    </xf>
    <xf numFmtId="0" fontId="18" fillId="0" borderId="1" xfId="0" applyNumberFormat="1" applyFont="1" applyFill="1" applyBorder="1" applyAlignment="1" applyProtection="1">
      <alignment horizontal="left" vertical="center" wrapText="1" indent="2"/>
    </xf>
    <xf numFmtId="1" fontId="19" fillId="7" borderId="1" xfId="3" applyNumberFormat="1" applyFont="1" applyFill="1" applyBorder="1" applyAlignment="1" applyProtection="1">
      <alignment horizontal="right" vertical="top" wrapText="1"/>
    </xf>
    <xf numFmtId="2" fontId="19" fillId="0" borderId="0" xfId="0" applyNumberFormat="1" applyFont="1"/>
    <xf numFmtId="165" fontId="44" fillId="2" borderId="1" xfId="3" applyNumberFormat="1" applyFont="1" applyFill="1" applyBorder="1" applyAlignment="1" applyProtection="1">
      <alignment horizontal="right" vertical="top" wrapText="1"/>
    </xf>
    <xf numFmtId="2" fontId="58" fillId="2" borderId="1" xfId="3" applyNumberFormat="1" applyFont="1" applyFill="1" applyBorder="1" applyAlignment="1" applyProtection="1">
      <alignment horizontal="right" vertical="top" wrapText="1"/>
    </xf>
    <xf numFmtId="0" fontId="58" fillId="2" borderId="1" xfId="3" applyNumberFormat="1" applyFont="1" applyFill="1" applyBorder="1" applyAlignment="1" applyProtection="1">
      <alignment horizontal="right" vertical="top" wrapText="1"/>
    </xf>
    <xf numFmtId="2" fontId="82" fillId="0" borderId="0" xfId="0" applyNumberFormat="1" applyFont="1"/>
    <xf numFmtId="0" fontId="19" fillId="0" borderId="0" xfId="0" applyFont="1" applyFill="1" applyBorder="1" applyAlignment="1" applyProtection="1">
      <alignment horizontal="center" vertical="top"/>
    </xf>
    <xf numFmtId="165" fontId="18" fillId="0" borderId="5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0" fontId="67" fillId="9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41" fillId="0" borderId="1" xfId="0" applyFont="1" applyFill="1" applyBorder="1" applyAlignment="1" applyProtection="1">
      <alignment horizontal="left" vertical="center"/>
    </xf>
    <xf numFmtId="0" fontId="27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wrapText="1" shrinkToFit="1"/>
    </xf>
    <xf numFmtId="0" fontId="30" fillId="0" borderId="1" xfId="0" applyFont="1" applyFill="1" applyBorder="1" applyAlignment="1" applyProtection="1">
      <alignment horizontal="left" vertical="center"/>
    </xf>
    <xf numFmtId="0" fontId="52" fillId="0" borderId="1" xfId="0" applyFont="1" applyFill="1" applyBorder="1" applyAlignment="1" applyProtection="1">
      <alignment horizontal="left" vertical="center"/>
    </xf>
    <xf numFmtId="0" fontId="48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top"/>
    </xf>
    <xf numFmtId="0" fontId="19" fillId="0" borderId="1" xfId="0" applyFont="1" applyBorder="1" applyAlignment="1">
      <alignment horizontal="left"/>
    </xf>
    <xf numFmtId="0" fontId="19" fillId="3" borderId="1" xfId="0" applyFont="1" applyFill="1" applyBorder="1" applyAlignment="1" applyProtection="1">
      <alignment horizontal="left" vertical="top"/>
    </xf>
    <xf numFmtId="165" fontId="43" fillId="2" borderId="1" xfId="3" applyNumberFormat="1" applyFont="1" applyFill="1" applyBorder="1" applyAlignment="1" applyProtection="1">
      <alignment horizontal="right" vertical="top" wrapText="1"/>
    </xf>
    <xf numFmtId="165" fontId="80" fillId="2" borderId="1" xfId="3" applyNumberFormat="1" applyFont="1" applyFill="1" applyBorder="1" applyAlignment="1" applyProtection="1">
      <alignment horizontal="center" vertical="top" wrapText="1"/>
    </xf>
    <xf numFmtId="2" fontId="18" fillId="2" borderId="1" xfId="3" applyNumberFormat="1" applyFont="1" applyFill="1" applyBorder="1" applyAlignment="1" applyProtection="1">
      <alignment horizontal="right" vertical="top" wrapText="1"/>
    </xf>
    <xf numFmtId="0" fontId="80" fillId="7" borderId="1" xfId="3" applyNumberFormat="1" applyFont="1" applyFill="1" applyBorder="1" applyAlignment="1" applyProtection="1">
      <alignment horizontal="right" vertical="top" wrapText="1"/>
    </xf>
    <xf numFmtId="0" fontId="80" fillId="2" borderId="1" xfId="3" applyNumberFormat="1" applyFont="1" applyFill="1" applyBorder="1" applyAlignment="1" applyProtection="1">
      <alignment horizontal="right" vertical="top" wrapText="1"/>
    </xf>
    <xf numFmtId="0" fontId="67" fillId="2" borderId="1" xfId="3" applyNumberFormat="1" applyFont="1" applyFill="1" applyBorder="1" applyAlignment="1" applyProtection="1">
      <alignment horizontal="right" vertical="top" wrapText="1"/>
    </xf>
    <xf numFmtId="1" fontId="80" fillId="7" borderId="1" xfId="3" applyNumberFormat="1" applyFont="1" applyFill="1" applyBorder="1" applyAlignment="1" applyProtection="1">
      <alignment horizontal="right" vertical="top" wrapText="1"/>
    </xf>
    <xf numFmtId="165" fontId="67" fillId="2" borderId="1" xfId="3" applyNumberFormat="1" applyFont="1" applyFill="1" applyBorder="1" applyAlignment="1" applyProtection="1">
      <alignment horizontal="right" vertical="top" wrapText="1"/>
    </xf>
    <xf numFmtId="165" fontId="67" fillId="7" borderId="1" xfId="3" applyNumberFormat="1" applyFont="1" applyFill="1" applyBorder="1" applyAlignment="1" applyProtection="1">
      <alignment horizontal="right" vertical="top" wrapText="1"/>
    </xf>
    <xf numFmtId="2" fontId="80" fillId="7" borderId="1" xfId="3" applyNumberFormat="1" applyFont="1" applyFill="1" applyBorder="1" applyAlignment="1" applyProtection="1">
      <alignment horizontal="right" vertical="top" wrapText="1"/>
    </xf>
    <xf numFmtId="165" fontId="19" fillId="20" borderId="1" xfId="3" applyNumberFormat="1" applyFont="1" applyFill="1" applyBorder="1" applyAlignment="1" applyProtection="1">
      <alignment horizontal="right" vertical="top" wrapText="1"/>
    </xf>
    <xf numFmtId="0" fontId="18" fillId="20" borderId="1" xfId="3" applyNumberFormat="1" applyFont="1" applyFill="1" applyBorder="1" applyAlignment="1" applyProtection="1">
      <alignment horizontal="right" vertical="top" wrapText="1"/>
    </xf>
    <xf numFmtId="0" fontId="51" fillId="20" borderId="1" xfId="3" applyNumberFormat="1" applyFont="1" applyFill="1" applyBorder="1" applyAlignment="1" applyProtection="1">
      <alignment horizontal="right" vertical="top" wrapText="1"/>
    </xf>
    <xf numFmtId="165" fontId="67" fillId="20" borderId="1" xfId="3" applyNumberFormat="1" applyFont="1" applyFill="1" applyBorder="1" applyAlignment="1" applyProtection="1">
      <alignment horizontal="right" vertical="top" wrapText="1"/>
    </xf>
    <xf numFmtId="165" fontId="80" fillId="20" borderId="1" xfId="3" applyNumberFormat="1" applyFont="1" applyFill="1" applyBorder="1" applyAlignment="1" applyProtection="1">
      <alignment horizontal="right" vertical="top" wrapText="1"/>
    </xf>
    <xf numFmtId="2" fontId="80" fillId="0" borderId="5" xfId="3" applyNumberFormat="1" applyFont="1" applyFill="1" applyBorder="1" applyAlignment="1" applyProtection="1">
      <alignment horizontal="left" vertical="top" wrapText="1" indent="2"/>
    </xf>
    <xf numFmtId="2" fontId="80" fillId="3" borderId="5" xfId="3" applyNumberFormat="1" applyFont="1" applyFill="1" applyBorder="1" applyAlignment="1" applyProtection="1">
      <alignment horizontal="left" vertical="top" wrapText="1" indent="2"/>
    </xf>
    <xf numFmtId="165" fontId="18" fillId="20" borderId="2" xfId="3" applyNumberFormat="1" applyFont="1" applyFill="1" applyBorder="1" applyAlignment="1" applyProtection="1">
      <alignment horizontal="center" vertical="top" wrapText="1"/>
    </xf>
    <xf numFmtId="0" fontId="44" fillId="0" borderId="1" xfId="0" applyFont="1" applyFill="1" applyBorder="1" applyAlignment="1" applyProtection="1">
      <alignment horizontal="center" vertical="center"/>
    </xf>
    <xf numFmtId="166" fontId="44" fillId="18" borderId="5" xfId="3" applyNumberFormat="1" applyFont="1" applyFill="1" applyBorder="1" applyAlignment="1">
      <alignment horizontal="center" vertical="top" wrapText="1"/>
    </xf>
    <xf numFmtId="166" fontId="44" fillId="18" borderId="1" xfId="3" applyNumberFormat="1" applyFont="1" applyFill="1" applyBorder="1" applyAlignment="1">
      <alignment horizontal="center" vertical="top" wrapText="1"/>
    </xf>
    <xf numFmtId="0" fontId="88" fillId="0" borderId="7" xfId="0" applyFont="1" applyBorder="1" applyAlignment="1">
      <alignment wrapText="1"/>
    </xf>
    <xf numFmtId="0" fontId="88" fillId="13" borderId="7" xfId="0" applyFont="1" applyFill="1" applyBorder="1" applyAlignment="1">
      <alignment vertical="top" wrapText="1"/>
    </xf>
    <xf numFmtId="0" fontId="88" fillId="7" borderId="7" xfId="0" applyFont="1" applyFill="1" applyBorder="1" applyAlignment="1">
      <alignment vertical="top" wrapText="1"/>
    </xf>
    <xf numFmtId="1" fontId="18" fillId="7" borderId="16" xfId="3" applyNumberFormat="1" applyFont="1" applyFill="1" applyBorder="1" applyAlignment="1" applyProtection="1">
      <alignment horizontal="center" vertical="top" wrapText="1"/>
    </xf>
    <xf numFmtId="1" fontId="26" fillId="13" borderId="16" xfId="3" applyNumberFormat="1" applyFont="1" applyFill="1" applyBorder="1" applyAlignment="1" applyProtection="1">
      <alignment horizontal="center" vertical="top" wrapText="1"/>
    </xf>
    <xf numFmtId="1" fontId="18" fillId="0" borderId="1" xfId="3" applyNumberFormat="1" applyFont="1" applyFill="1" applyBorder="1" applyAlignment="1" applyProtection="1">
      <alignment horizontal="center" vertical="top" wrapText="1"/>
    </xf>
    <xf numFmtId="0" fontId="88" fillId="0" borderId="1" xfId="0" applyFont="1" applyBorder="1" applyAlignment="1">
      <alignment vertical="top" wrapText="1"/>
    </xf>
    <xf numFmtId="165" fontId="18" fillId="7" borderId="19" xfId="3" applyNumberFormat="1" applyFont="1" applyFill="1" applyBorder="1" applyAlignment="1" applyProtection="1">
      <alignment horizontal="left" vertical="top" wrapText="1" indent="1"/>
    </xf>
    <xf numFmtId="165" fontId="18" fillId="12" borderId="19" xfId="3" applyNumberFormat="1" applyFont="1" applyFill="1" applyBorder="1" applyAlignment="1" applyProtection="1">
      <alignment horizontal="left" vertical="top" wrapText="1" indent="1"/>
    </xf>
    <xf numFmtId="170" fontId="18" fillId="11" borderId="4" xfId="3" applyNumberFormat="1" applyFont="1" applyFill="1" applyBorder="1" applyAlignment="1" applyProtection="1">
      <alignment horizontal="right" vertical="top" wrapText="1"/>
    </xf>
    <xf numFmtId="0" fontId="18" fillId="11" borderId="1" xfId="3" applyNumberFormat="1" applyFont="1" applyFill="1" applyBorder="1" applyAlignment="1" applyProtection="1">
      <alignment horizontal="left" vertical="top" wrapText="1" indent="2"/>
    </xf>
    <xf numFmtId="3" fontId="89" fillId="0" borderId="13" xfId="0" applyNumberFormat="1" applyFont="1" applyBorder="1" applyAlignment="1" applyProtection="1">
      <alignment horizontal="center" vertical="top" wrapText="1"/>
      <protection locked="0"/>
    </xf>
    <xf numFmtId="0" fontId="88" fillId="0" borderId="1" xfId="0" applyFont="1" applyBorder="1"/>
    <xf numFmtId="0" fontId="88" fillId="0" borderId="0" xfId="0" applyFont="1"/>
    <xf numFmtId="3" fontId="89" fillId="0" borderId="17" xfId="0" applyNumberFormat="1" applyFont="1" applyBorder="1" applyAlignment="1" applyProtection="1">
      <alignment horizontal="center" vertical="top" wrapText="1"/>
      <protection locked="0"/>
    </xf>
    <xf numFmtId="0" fontId="89" fillId="0" borderId="5" xfId="0" applyFont="1" applyBorder="1" applyAlignment="1" applyProtection="1">
      <alignment vertical="top" wrapText="1"/>
      <protection locked="0"/>
    </xf>
    <xf numFmtId="0" fontId="89" fillId="0" borderId="5" xfId="0" applyFont="1" applyFill="1" applyBorder="1" applyAlignment="1" applyProtection="1">
      <alignment horizontal="center" vertical="top" wrapText="1"/>
    </xf>
    <xf numFmtId="166" fontId="88" fillId="14" borderId="1" xfId="3" applyNumberFormat="1" applyFont="1" applyFill="1" applyBorder="1" applyAlignment="1">
      <alignment horizontal="center" vertical="top" wrapText="1"/>
    </xf>
    <xf numFmtId="166" fontId="88" fillId="0" borderId="1" xfId="3" applyNumberFormat="1" applyFont="1" applyBorder="1" applyAlignment="1">
      <alignment horizontal="center" vertical="top" wrapText="1"/>
    </xf>
    <xf numFmtId="166" fontId="88" fillId="15" borderId="1" xfId="3" applyNumberFormat="1" applyFont="1" applyFill="1" applyBorder="1" applyAlignment="1">
      <alignment horizontal="center" vertical="top" wrapText="1"/>
    </xf>
    <xf numFmtId="0" fontId="91" fillId="16" borderId="1" xfId="0" applyFont="1" applyFill="1" applyBorder="1" applyAlignment="1">
      <alignment vertical="top"/>
    </xf>
    <xf numFmtId="0" fontId="91" fillId="0" borderId="1" xfId="0" applyFont="1" applyBorder="1" applyAlignment="1">
      <alignment vertical="top"/>
    </xf>
    <xf numFmtId="10" fontId="89" fillId="0" borderId="1" xfId="4" applyNumberFormat="1" applyFont="1" applyBorder="1" applyAlignment="1">
      <alignment horizontal="center" vertical="top" wrapText="1"/>
    </xf>
    <xf numFmtId="166" fontId="88" fillId="17" borderId="1" xfId="3" applyNumberFormat="1" applyFont="1" applyFill="1" applyBorder="1" applyAlignment="1">
      <alignment horizontal="center" vertical="top" wrapText="1"/>
    </xf>
    <xf numFmtId="166" fontId="88" fillId="18" borderId="1" xfId="3" applyNumberFormat="1" applyFont="1" applyFill="1" applyBorder="1" applyAlignment="1">
      <alignment horizontal="center" vertical="top" wrapText="1"/>
    </xf>
    <xf numFmtId="2" fontId="92" fillId="3" borderId="1" xfId="3" applyNumberFormat="1" applyFont="1" applyFill="1" applyBorder="1" applyAlignment="1" applyProtection="1">
      <alignment horizontal="left" vertical="top" wrapText="1" indent="2"/>
    </xf>
    <xf numFmtId="2" fontId="92" fillId="0" borderId="1" xfId="3" applyNumberFormat="1" applyFont="1" applyFill="1" applyBorder="1" applyAlignment="1" applyProtection="1">
      <alignment horizontal="left" vertical="top" wrapText="1" indent="2"/>
    </xf>
    <xf numFmtId="166" fontId="44" fillId="14" borderId="2" xfId="3" applyNumberFormat="1" applyFont="1" applyFill="1" applyBorder="1" applyAlignment="1">
      <alignment horizontal="center" vertical="top" wrapText="1"/>
    </xf>
    <xf numFmtId="166" fontId="44" fillId="14" borderId="1" xfId="3" applyNumberFormat="1" applyFont="1" applyFill="1" applyBorder="1" applyAlignment="1">
      <alignment horizontal="center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2" fillId="13" borderId="10" xfId="0" applyNumberFormat="1" applyFont="1" applyFill="1" applyBorder="1" applyAlignment="1" applyProtection="1">
      <alignment horizontal="left" vertical="top" wrapText="1"/>
    </xf>
    <xf numFmtId="0" fontId="52" fillId="13" borderId="8" xfId="0" applyNumberFormat="1" applyFont="1" applyFill="1" applyBorder="1" applyAlignment="1" applyProtection="1">
      <alignment horizontal="left" vertical="top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61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0" fontId="19" fillId="0" borderId="5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left" vertical="top" wrapText="1" shrinkToFit="1"/>
    </xf>
    <xf numFmtId="0" fontId="19" fillId="0" borderId="8" xfId="0" applyNumberFormat="1" applyFont="1" applyFill="1" applyBorder="1" applyAlignment="1" applyProtection="1">
      <alignment horizontal="left" vertical="top" wrapText="1" shrinkToFi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8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27" fillId="0" borderId="10" xfId="0" applyNumberFormat="1" applyFont="1" applyFill="1" applyBorder="1" applyAlignment="1" applyProtection="1">
      <alignment horizontal="left" vertical="top" wrapText="1"/>
    </xf>
    <xf numFmtId="0" fontId="27" fillId="0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5" xfId="0" applyNumberFormat="1" applyFont="1" applyFill="1" applyBorder="1" applyAlignment="1" applyProtection="1">
      <alignment horizontal="left" vertical="top" wrapText="1"/>
    </xf>
    <xf numFmtId="0" fontId="48" fillId="0" borderId="10" xfId="0" applyNumberFormat="1" applyFont="1" applyFill="1" applyBorder="1" applyAlignment="1" applyProtection="1">
      <alignment horizontal="left" vertical="top" wrapText="1"/>
    </xf>
    <xf numFmtId="0" fontId="48" fillId="0" borderId="8" xfId="0" applyNumberFormat="1" applyFont="1" applyFill="1" applyBorder="1" applyAlignment="1" applyProtection="1">
      <alignment horizontal="left" vertical="top" wrapText="1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9" xfId="0" applyNumberFormat="1" applyFont="1" applyFill="1" applyBorder="1" applyAlignment="1" applyProtection="1">
      <alignment horizontal="left" vertical="top" wrapText="1"/>
    </xf>
    <xf numFmtId="0" fontId="48" fillId="7" borderId="10" xfId="0" applyNumberFormat="1" applyFont="1" applyFill="1" applyBorder="1" applyAlignment="1" applyProtection="1">
      <alignment horizontal="left" vertical="top" wrapText="1"/>
    </xf>
    <xf numFmtId="0" fontId="48" fillId="7" borderId="8" xfId="0" applyNumberFormat="1" applyFont="1" applyFill="1" applyBorder="1" applyAlignment="1" applyProtection="1">
      <alignment horizontal="left" vertical="top" wrapText="1"/>
    </xf>
    <xf numFmtId="0" fontId="19" fillId="19" borderId="10" xfId="0" applyNumberFormat="1" applyFont="1" applyFill="1" applyBorder="1" applyAlignment="1" applyProtection="1">
      <alignment horizontal="left" vertical="top" wrapText="1"/>
    </xf>
    <xf numFmtId="0" fontId="19" fillId="19" borderId="8" xfId="0" applyNumberFormat="1" applyFont="1" applyFill="1" applyBorder="1" applyAlignment="1" applyProtection="1">
      <alignment horizontal="left" vertical="top" wrapText="1"/>
    </xf>
    <xf numFmtId="0" fontId="19" fillId="0" borderId="25" xfId="0" applyNumberFormat="1" applyFont="1" applyFill="1" applyBorder="1" applyAlignment="1" applyProtection="1">
      <alignment horizontal="center" vertical="top" wrapText="1"/>
    </xf>
    <xf numFmtId="0" fontId="19" fillId="0" borderId="9" xfId="0" applyNumberFormat="1" applyFont="1" applyFill="1" applyBorder="1" applyAlignment="1" applyProtection="1">
      <alignment horizontal="center" vertical="top" wrapText="1"/>
    </xf>
    <xf numFmtId="0" fontId="19" fillId="13" borderId="10" xfId="0" applyNumberFormat="1" applyFont="1" applyFill="1" applyBorder="1" applyAlignment="1" applyProtection="1">
      <alignment horizontal="left" vertical="top" wrapText="1"/>
    </xf>
    <xf numFmtId="0" fontId="19" fillId="13" borderId="8" xfId="0" applyNumberFormat="1" applyFont="1" applyFill="1" applyBorder="1" applyAlignment="1" applyProtection="1">
      <alignment horizontal="left" vertical="top" wrapText="1"/>
    </xf>
    <xf numFmtId="0" fontId="60" fillId="0" borderId="10" xfId="0" applyNumberFormat="1" applyFont="1" applyFill="1" applyBorder="1" applyAlignment="1" applyProtection="1">
      <alignment horizontal="left" vertical="top" wrapText="1"/>
    </xf>
    <xf numFmtId="0" fontId="60" fillId="0" borderId="8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19" fillId="7" borderId="10" xfId="0" applyNumberFormat="1" applyFont="1" applyFill="1" applyBorder="1" applyAlignment="1" applyProtection="1">
      <alignment horizontal="left" vertical="top" wrapText="1"/>
    </xf>
    <xf numFmtId="0" fontId="19" fillId="7" borderId="8" xfId="0" applyNumberFormat="1" applyFont="1" applyFill="1" applyBorder="1" applyAlignment="1" applyProtection="1">
      <alignment horizontal="left" vertical="top" wrapText="1"/>
    </xf>
    <xf numFmtId="0" fontId="78" fillId="0" borderId="10" xfId="0" applyNumberFormat="1" applyFont="1" applyFill="1" applyBorder="1" applyAlignment="1" applyProtection="1">
      <alignment horizontal="left" vertical="top" wrapText="1" shrinkToFit="1"/>
    </xf>
    <xf numFmtId="0" fontId="78" fillId="0" borderId="8" xfId="0" applyNumberFormat="1" applyFont="1" applyFill="1" applyBorder="1" applyAlignment="1" applyProtection="1">
      <alignment horizontal="left" vertical="top" wrapText="1" shrinkToFit="1"/>
    </xf>
    <xf numFmtId="165" fontId="19" fillId="0" borderId="52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52" xfId="0" applyNumberFormat="1" applyFont="1" applyFill="1" applyBorder="1" applyAlignment="1" applyProtection="1">
      <alignment vertical="top" wrapText="1"/>
    </xf>
    <xf numFmtId="165" fontId="19" fillId="0" borderId="8" xfId="0" applyNumberFormat="1" applyFont="1" applyFill="1" applyBorder="1" applyAlignment="1" applyProtection="1">
      <alignment vertical="top" wrapText="1"/>
    </xf>
    <xf numFmtId="165" fontId="19" fillId="0" borderId="5" xfId="0" applyNumberFormat="1" applyFont="1" applyFill="1" applyBorder="1" applyAlignment="1" applyProtection="1">
      <alignment vertical="top" wrapText="1"/>
    </xf>
    <xf numFmtId="0" fontId="38" fillId="0" borderId="10" xfId="0" applyNumberFormat="1" applyFont="1" applyFill="1" applyBorder="1" applyAlignment="1" applyProtection="1">
      <alignment horizontal="center" vertical="top" wrapText="1"/>
    </xf>
    <xf numFmtId="0" fontId="38" fillId="0" borderId="8" xfId="0" applyNumberFormat="1" applyFont="1" applyFill="1" applyBorder="1" applyAlignment="1" applyProtection="1">
      <alignment horizontal="center" vertical="top" wrapText="1"/>
    </xf>
    <xf numFmtId="0" fontId="18" fillId="9" borderId="53" xfId="0" applyFont="1" applyFill="1" applyBorder="1" applyAlignment="1" applyProtection="1">
      <alignment horizontal="left" vertical="center" wrapText="1"/>
    </xf>
    <xf numFmtId="0" fontId="18" fillId="9" borderId="6" xfId="0" applyFont="1" applyFill="1" applyBorder="1" applyAlignment="1" applyProtection="1">
      <alignment horizontal="left" vertical="center" wrapText="1"/>
    </xf>
    <xf numFmtId="0" fontId="18" fillId="9" borderId="54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165" fontId="19" fillId="4" borderId="25" xfId="0" applyNumberFormat="1" applyFont="1" applyFill="1" applyBorder="1" applyAlignment="1" applyProtection="1">
      <alignment horizontal="center" vertical="top" wrapText="1"/>
    </xf>
    <xf numFmtId="165" fontId="19" fillId="4" borderId="26" xfId="0" applyNumberFormat="1" applyFont="1" applyFill="1" applyBorder="1" applyAlignment="1" applyProtection="1">
      <alignment horizontal="center" vertical="top" wrapText="1"/>
    </xf>
    <xf numFmtId="165" fontId="19" fillId="4" borderId="21" xfId="0" applyNumberFormat="1" applyFont="1" applyFill="1" applyBorder="1" applyAlignment="1" applyProtection="1">
      <alignment horizontal="center" vertical="top" wrapText="1"/>
    </xf>
    <xf numFmtId="165" fontId="19" fillId="5" borderId="4" xfId="0" applyNumberFormat="1" applyFont="1" applyFill="1" applyBorder="1" applyAlignment="1" applyProtection="1">
      <alignment horizontal="center" vertical="top" wrapText="1"/>
    </xf>
    <xf numFmtId="165" fontId="19" fillId="5" borderId="7" xfId="0" applyNumberFormat="1" applyFont="1" applyFill="1" applyBorder="1" applyAlignment="1" applyProtection="1">
      <alignment horizontal="center" vertical="top" wrapText="1"/>
    </xf>
    <xf numFmtId="165" fontId="19" fillId="5" borderId="2" xfId="0" applyNumberFormat="1" applyFont="1" applyFill="1" applyBorder="1" applyAlignment="1" applyProtection="1">
      <alignment horizontal="center" vertical="top" wrapText="1"/>
    </xf>
    <xf numFmtId="165" fontId="19" fillId="4" borderId="4" xfId="0" applyNumberFormat="1" applyFont="1" applyFill="1" applyBorder="1" applyAlignment="1" applyProtection="1">
      <alignment horizontal="center" vertical="top" wrapText="1"/>
    </xf>
    <xf numFmtId="165" fontId="19" fillId="4" borderId="7" xfId="0" applyNumberFormat="1" applyFont="1" applyFill="1" applyBorder="1" applyAlignment="1" applyProtection="1">
      <alignment horizontal="center" vertical="top" wrapText="1"/>
    </xf>
    <xf numFmtId="165" fontId="19" fillId="4" borderId="2" xfId="0" applyNumberFormat="1" applyFont="1" applyFill="1" applyBorder="1" applyAlignment="1" applyProtection="1">
      <alignment horizontal="center" vertical="top" wrapText="1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65" fontId="18" fillId="5" borderId="4" xfId="0" applyNumberFormat="1" applyFont="1" applyFill="1" applyBorder="1" applyAlignment="1" applyProtection="1">
      <alignment horizontal="center" vertical="top" wrapText="1"/>
    </xf>
    <xf numFmtId="165" fontId="18" fillId="5" borderId="7" xfId="0" applyNumberFormat="1" applyFont="1" applyFill="1" applyBorder="1" applyAlignment="1" applyProtection="1">
      <alignment horizontal="center" vertical="top" wrapText="1"/>
    </xf>
    <xf numFmtId="165" fontId="18" fillId="5" borderId="2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25" fillId="0" borderId="6" xfId="0" applyFont="1" applyFill="1" applyBorder="1" applyAlignment="1" applyProtection="1">
      <alignment horizontal="left" vertical="center"/>
    </xf>
    <xf numFmtId="0" fontId="23" fillId="0" borderId="26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center" vertical="top"/>
    </xf>
    <xf numFmtId="165" fontId="19" fillId="0" borderId="62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17" xfId="0" applyNumberFormat="1" applyFont="1" applyFill="1" applyBorder="1" applyAlignment="1" applyProtection="1">
      <alignment horizontal="center" vertical="center" wrapText="1"/>
    </xf>
    <xf numFmtId="165" fontId="19" fillId="0" borderId="55" xfId="0" applyNumberFormat="1" applyFont="1" applyFill="1" applyBorder="1" applyAlignment="1" applyProtection="1">
      <alignment horizontal="center" vertical="top" wrapText="1"/>
    </xf>
    <xf numFmtId="165" fontId="19" fillId="0" borderId="56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0" fontId="67" fillId="8" borderId="66" xfId="0" applyFont="1" applyFill="1" applyBorder="1" applyAlignment="1" applyProtection="1">
      <alignment horizontal="center" vertical="center" wrapText="1"/>
    </xf>
    <xf numFmtId="0" fontId="67" fillId="8" borderId="67" xfId="0" applyFont="1" applyFill="1" applyBorder="1" applyAlignment="1" applyProtection="1">
      <alignment horizontal="center" vertical="center" wrapText="1"/>
    </xf>
    <xf numFmtId="0" fontId="67" fillId="8" borderId="64" xfId="0" applyFont="1" applyFill="1" applyBorder="1" applyAlignment="1" applyProtection="1">
      <alignment horizontal="center" vertical="center" wrapText="1"/>
    </xf>
    <xf numFmtId="165" fontId="19" fillId="7" borderId="4" xfId="0" applyNumberFormat="1" applyFont="1" applyFill="1" applyBorder="1" applyAlignment="1" applyProtection="1">
      <alignment horizontal="center" vertical="top" wrapText="1"/>
    </xf>
    <xf numFmtId="165" fontId="19" fillId="7" borderId="7" xfId="0" applyNumberFormat="1" applyFont="1" applyFill="1" applyBorder="1" applyAlignment="1" applyProtection="1">
      <alignment horizontal="center" vertical="top" wrapText="1"/>
    </xf>
    <xf numFmtId="0" fontId="22" fillId="7" borderId="7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9" fillId="0" borderId="55" xfId="0" applyNumberFormat="1" applyFont="1" applyFill="1" applyBorder="1" applyAlignment="1" applyProtection="1">
      <alignment horizontal="left" vertical="center" wrapText="1" indent="2"/>
    </xf>
    <xf numFmtId="0" fontId="19" fillId="0" borderId="56" xfId="0" applyNumberFormat="1" applyFont="1" applyFill="1" applyBorder="1" applyAlignment="1" applyProtection="1">
      <alignment horizontal="left" vertical="center" wrapText="1" indent="2"/>
    </xf>
    <xf numFmtId="0" fontId="19" fillId="0" borderId="57" xfId="0" applyNumberFormat="1" applyFont="1" applyFill="1" applyBorder="1" applyAlignment="1" applyProtection="1">
      <alignment horizontal="left" vertical="center" wrapText="1" indent="2"/>
    </xf>
    <xf numFmtId="165" fontId="18" fillId="0" borderId="58" xfId="0" applyNumberFormat="1" applyFont="1" applyFill="1" applyBorder="1" applyAlignment="1" applyProtection="1">
      <alignment horizontal="left" vertical="top" wrapText="1"/>
    </xf>
    <xf numFmtId="165" fontId="18" fillId="0" borderId="56" xfId="0" applyNumberFormat="1" applyFont="1" applyFill="1" applyBorder="1" applyAlignment="1" applyProtection="1">
      <alignment horizontal="left" vertical="top" wrapText="1"/>
    </xf>
    <xf numFmtId="165" fontId="18" fillId="0" borderId="57" xfId="0" applyNumberFormat="1" applyFont="1" applyFill="1" applyBorder="1" applyAlignment="1" applyProtection="1">
      <alignment horizontal="left" vertical="top" wrapText="1"/>
    </xf>
    <xf numFmtId="165" fontId="18" fillId="0" borderId="5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center" vertical="top" wrapText="1"/>
    </xf>
    <xf numFmtId="165" fontId="19" fillId="0" borderId="60" xfId="0" applyNumberFormat="1" applyFont="1" applyFill="1" applyBorder="1" applyAlignment="1" applyProtection="1">
      <alignment horizontal="left" vertical="top"/>
    </xf>
    <xf numFmtId="165" fontId="19" fillId="0" borderId="7" xfId="0" applyNumberFormat="1" applyFont="1" applyFill="1" applyBorder="1" applyAlignment="1" applyProtection="1">
      <alignment horizontal="left" vertical="top"/>
    </xf>
    <xf numFmtId="165" fontId="19" fillId="0" borderId="24" xfId="0" applyNumberFormat="1" applyFont="1" applyFill="1" applyBorder="1" applyAlignment="1" applyProtection="1">
      <alignment horizontal="left" vertical="top"/>
    </xf>
    <xf numFmtId="0" fontId="18" fillId="0" borderId="10" xfId="0" applyNumberFormat="1" applyFont="1" applyFill="1" applyBorder="1" applyAlignment="1" applyProtection="1">
      <alignment horizontal="left" vertical="center" wrapText="1" indent="1"/>
    </xf>
    <xf numFmtId="0" fontId="18" fillId="0" borderId="5" xfId="0" applyNumberFormat="1" applyFont="1" applyFill="1" applyBorder="1" applyAlignment="1" applyProtection="1">
      <alignment horizontal="left" vertical="center" wrapText="1" inden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 indent="2"/>
    </xf>
    <xf numFmtId="0" fontId="19" fillId="0" borderId="5" xfId="0" applyNumberFormat="1" applyFont="1" applyFill="1" applyBorder="1" applyAlignment="1" applyProtection="1">
      <alignment horizontal="left" vertical="center" wrapText="1" indent="2"/>
    </xf>
    <xf numFmtId="165" fontId="19" fillId="0" borderId="52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0" fontId="19" fillId="3" borderId="10" xfId="0" applyNumberFormat="1" applyFont="1" applyFill="1" applyBorder="1" applyAlignment="1" applyProtection="1">
      <alignment horizontal="left" vertical="top" wrapText="1"/>
    </xf>
    <xf numFmtId="0" fontId="19" fillId="3" borderId="8" xfId="0" applyNumberFormat="1" applyFont="1" applyFill="1" applyBorder="1" applyAlignment="1" applyProtection="1">
      <alignment horizontal="left" vertical="top" wrapText="1"/>
    </xf>
    <xf numFmtId="0" fontId="19" fillId="3" borderId="5" xfId="0" applyNumberFormat="1" applyFont="1" applyFill="1" applyBorder="1" applyAlignment="1" applyProtection="1">
      <alignment horizontal="left" vertical="top" wrapText="1"/>
    </xf>
    <xf numFmtId="0" fontId="30" fillId="0" borderId="26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18" fillId="7" borderId="10" xfId="0" applyNumberFormat="1" applyFont="1" applyFill="1" applyBorder="1" applyAlignment="1" applyProtection="1">
      <alignment horizontal="left" vertical="top" wrapText="1"/>
    </xf>
    <xf numFmtId="0" fontId="18" fillId="7" borderId="8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30" fillId="0" borderId="10" xfId="0" applyNumberFormat="1" applyFont="1" applyFill="1" applyBorder="1" applyAlignment="1" applyProtection="1">
      <alignment horizontal="left" vertical="top" wrapText="1"/>
    </xf>
    <xf numFmtId="0" fontId="30" fillId="0" borderId="8" xfId="0" applyNumberFormat="1" applyFont="1" applyFill="1" applyBorder="1" applyAlignment="1" applyProtection="1">
      <alignment horizontal="left" vertical="top" wrapText="1"/>
    </xf>
    <xf numFmtId="0" fontId="18" fillId="6" borderId="60" xfId="0" applyNumberFormat="1" applyFont="1" applyFill="1" applyBorder="1" applyAlignment="1" applyProtection="1">
      <alignment horizontal="left" vertical="center" wrapText="1"/>
    </xf>
    <xf numFmtId="0" fontId="18" fillId="6" borderId="7" xfId="0" applyNumberFormat="1" applyFont="1" applyFill="1" applyBorder="1" applyAlignment="1" applyProtection="1">
      <alignment horizontal="left" vertical="center" wrapText="1"/>
    </xf>
    <xf numFmtId="0" fontId="18" fillId="6" borderId="65" xfId="0" applyNumberFormat="1" applyFont="1" applyFill="1" applyBorder="1" applyAlignment="1" applyProtection="1">
      <alignment horizontal="left" vertical="center" wrapText="1"/>
    </xf>
    <xf numFmtId="0" fontId="30" fillId="0" borderId="18" xfId="0" applyNumberFormat="1" applyFont="1" applyFill="1" applyBorder="1" applyAlignment="1" applyProtection="1">
      <alignment horizontal="center" vertical="center" wrapText="1"/>
    </xf>
    <xf numFmtId="0" fontId="30" fillId="0" borderId="22" xfId="0" applyNumberFormat="1" applyFont="1" applyFill="1" applyBorder="1" applyAlignment="1" applyProtection="1">
      <alignment horizontal="center" vertical="center" wrapText="1"/>
    </xf>
    <xf numFmtId="49" fontId="19" fillId="3" borderId="10" xfId="0" applyNumberFormat="1" applyFont="1" applyFill="1" applyBorder="1" applyAlignment="1" applyProtection="1">
      <alignment horizontal="left" vertical="top" wrapText="1"/>
    </xf>
    <xf numFmtId="0" fontId="87" fillId="13" borderId="10" xfId="0" applyNumberFormat="1" applyFont="1" applyFill="1" applyBorder="1" applyAlignment="1" applyProtection="1">
      <alignment horizontal="left" vertical="top" wrapText="1"/>
    </xf>
    <xf numFmtId="0" fontId="87" fillId="13" borderId="8" xfId="0" applyNumberFormat="1" applyFont="1" applyFill="1" applyBorder="1" applyAlignment="1" applyProtection="1">
      <alignment horizontal="left" vertical="top" wrapText="1"/>
    </xf>
    <xf numFmtId="0" fontId="19" fillId="0" borderId="4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48" fillId="0" borderId="1" xfId="0" applyNumberFormat="1" applyFont="1" applyFill="1" applyBorder="1" applyAlignment="1" applyProtection="1">
      <alignment horizontal="center" vertical="top" wrapText="1"/>
    </xf>
    <xf numFmtId="0" fontId="55" fillId="3" borderId="1" xfId="0" applyNumberFormat="1" applyFont="1" applyFill="1" applyBorder="1" applyAlignment="1" applyProtection="1">
      <alignment horizontal="left" vertical="top" wrapText="1"/>
    </xf>
    <xf numFmtId="0" fontId="48" fillId="0" borderId="1" xfId="0" applyNumberFormat="1" applyFont="1" applyFill="1" applyBorder="1" applyAlignment="1" applyProtection="1">
      <alignment horizontal="left" vertical="top" wrapText="1"/>
    </xf>
    <xf numFmtId="0" fontId="19" fillId="8" borderId="10" xfId="0" applyNumberFormat="1" applyFont="1" applyFill="1" applyBorder="1" applyAlignment="1" applyProtection="1">
      <alignment horizontal="left" vertical="top" wrapText="1"/>
    </xf>
    <xf numFmtId="0" fontId="19" fillId="8" borderId="8" xfId="0" applyNumberFormat="1" applyFont="1" applyFill="1" applyBorder="1" applyAlignment="1" applyProtection="1">
      <alignment horizontal="left" vertical="top" wrapText="1"/>
    </xf>
    <xf numFmtId="0" fontId="48" fillId="0" borderId="4" xfId="0" applyNumberFormat="1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left" wrapText="1"/>
    </xf>
    <xf numFmtId="0" fontId="22" fillId="3" borderId="0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 applyProtection="1">
      <alignment horizontal="justify" vertical="top" wrapText="1"/>
    </xf>
    <xf numFmtId="0" fontId="19" fillId="7" borderId="1" xfId="0" applyNumberFormat="1" applyFont="1" applyFill="1" applyBorder="1" applyAlignment="1" applyProtection="1">
      <alignment horizontal="left" vertical="top" wrapText="1"/>
    </xf>
    <xf numFmtId="0" fontId="19" fillId="13" borderId="1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/>
    </xf>
    <xf numFmtId="0" fontId="19" fillId="8" borderId="1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9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7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82" fillId="0" borderId="0" xfId="0" applyFont="1" applyAlignment="1">
      <alignment horizontal="left" wrapText="1"/>
    </xf>
    <xf numFmtId="0" fontId="81" fillId="0" borderId="0" xfId="0" applyFont="1" applyAlignment="1">
      <alignment horizontal="center"/>
    </xf>
    <xf numFmtId="0" fontId="8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19" fillId="0" borderId="62" xfId="0" applyNumberFormat="1" applyFont="1" applyBorder="1" applyAlignment="1">
      <alignment horizontal="center" vertical="top" wrapText="1"/>
    </xf>
    <xf numFmtId="3" fontId="19" fillId="0" borderId="17" xfId="0" applyNumberFormat="1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71" fillId="0" borderId="8" xfId="0" applyFont="1" applyBorder="1" applyAlignment="1">
      <alignment vertical="top"/>
    </xf>
    <xf numFmtId="0" fontId="71" fillId="0" borderId="5" xfId="0" applyFont="1" applyBorder="1" applyAlignment="1">
      <alignment vertical="top"/>
    </xf>
    <xf numFmtId="0" fontId="19" fillId="0" borderId="27" xfId="0" applyFont="1" applyBorder="1" applyAlignment="1">
      <alignment horizontal="center" vertical="center" wrapText="1"/>
    </xf>
    <xf numFmtId="0" fontId="71" fillId="0" borderId="68" xfId="0" applyFont="1" applyBorder="1" applyAlignment="1">
      <alignment horizontal="center" vertical="center" wrapText="1"/>
    </xf>
    <xf numFmtId="0" fontId="71" fillId="0" borderId="6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Border="1" applyAlignment="1" applyProtection="1">
      <alignment horizontal="left"/>
    </xf>
    <xf numFmtId="0" fontId="2" fillId="0" borderId="55" xfId="0" applyFont="1" applyBorder="1" applyAlignment="1" applyProtection="1">
      <alignment horizontal="center" vertical="top" wrapText="1"/>
      <protection locked="0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2" fillId="0" borderId="57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2" fillId="0" borderId="0" xfId="0" applyFont="1" applyBorder="1" applyAlignment="1">
      <alignment horizontal="left" vertical="top" wrapText="1"/>
    </xf>
    <xf numFmtId="0" fontId="72" fillId="0" borderId="0" xfId="0" applyFont="1" applyAlignment="1">
      <alignment horizontal="left" vertical="top" wrapText="1"/>
    </xf>
    <xf numFmtId="0" fontId="72" fillId="0" borderId="0" xfId="0" applyFont="1" applyBorder="1" applyAlignment="1">
      <alignment horizontal="left" wrapText="1"/>
    </xf>
    <xf numFmtId="0" fontId="71" fillId="0" borderId="0" xfId="0" applyFont="1" applyAlignment="1">
      <alignment horizontal="left" wrapText="1"/>
    </xf>
    <xf numFmtId="0" fontId="90" fillId="0" borderId="16" xfId="0" applyFont="1" applyBorder="1" applyAlignment="1">
      <alignment horizontal="center" vertical="center" wrapText="1"/>
    </xf>
    <xf numFmtId="0" fontId="90" fillId="0" borderId="6" xfId="0" applyFont="1" applyBorder="1" applyAlignment="1">
      <alignment horizontal="center" vertical="center" wrapText="1"/>
    </xf>
    <xf numFmtId="0" fontId="90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B1A0C7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 x14ac:dyDescent="0.25">
      <c r="A1" s="972" t="s">
        <v>3</v>
      </c>
      <c r="B1" s="973"/>
      <c r="C1" s="974" t="s">
        <v>4</v>
      </c>
      <c r="D1" s="975" t="s">
        <v>8</v>
      </c>
      <c r="E1" s="976"/>
      <c r="F1" s="977"/>
      <c r="G1" s="975" t="s">
        <v>298</v>
      </c>
      <c r="H1" s="976"/>
      <c r="I1" s="977"/>
      <c r="J1" s="975" t="s">
        <v>299</v>
      </c>
      <c r="K1" s="976"/>
      <c r="L1" s="977"/>
      <c r="M1" s="975" t="s">
        <v>303</v>
      </c>
      <c r="N1" s="976"/>
      <c r="O1" s="977"/>
      <c r="P1" s="978" t="s">
        <v>304</v>
      </c>
      <c r="Q1" s="980"/>
      <c r="R1" s="975" t="s">
        <v>305</v>
      </c>
      <c r="S1" s="976"/>
      <c r="T1" s="977"/>
      <c r="U1" s="975" t="s">
        <v>306</v>
      </c>
      <c r="V1" s="976"/>
      <c r="W1" s="977"/>
      <c r="X1" s="978" t="s">
        <v>307</v>
      </c>
      <c r="Y1" s="979"/>
      <c r="Z1" s="980"/>
      <c r="AA1" s="978" t="s">
        <v>308</v>
      </c>
      <c r="AB1" s="980"/>
      <c r="AC1" s="975" t="s">
        <v>309</v>
      </c>
      <c r="AD1" s="976"/>
      <c r="AE1" s="977"/>
      <c r="AF1" s="975" t="s">
        <v>310</v>
      </c>
      <c r="AG1" s="976"/>
      <c r="AH1" s="977"/>
      <c r="AI1" s="975" t="s">
        <v>311</v>
      </c>
      <c r="AJ1" s="976"/>
      <c r="AK1" s="977"/>
      <c r="AL1" s="978" t="s">
        <v>312</v>
      </c>
      <c r="AM1" s="980"/>
      <c r="AN1" s="975" t="s">
        <v>313</v>
      </c>
      <c r="AO1" s="976"/>
      <c r="AP1" s="977"/>
      <c r="AQ1" s="975" t="s">
        <v>314</v>
      </c>
      <c r="AR1" s="976"/>
      <c r="AS1" s="977"/>
      <c r="AT1" s="975" t="s">
        <v>315</v>
      </c>
      <c r="AU1" s="976"/>
      <c r="AV1" s="977"/>
    </row>
    <row r="2" spans="1:48" ht="39" customHeight="1" x14ac:dyDescent="0.25">
      <c r="A2" s="973"/>
      <c r="B2" s="973"/>
      <c r="C2" s="974"/>
      <c r="D2" s="10" t="s">
        <v>11</v>
      </c>
      <c r="E2" s="10" t="s">
        <v>12</v>
      </c>
      <c r="F2" s="10" t="s">
        <v>300</v>
      </c>
      <c r="G2" s="2" t="s">
        <v>301</v>
      </c>
      <c r="H2" s="2" t="s">
        <v>302</v>
      </c>
      <c r="I2" s="2" t="s">
        <v>300</v>
      </c>
      <c r="J2" s="2" t="s">
        <v>301</v>
      </c>
      <c r="K2" s="2" t="s">
        <v>302</v>
      </c>
      <c r="L2" s="2" t="s">
        <v>300</v>
      </c>
      <c r="M2" s="2" t="s">
        <v>301</v>
      </c>
      <c r="N2" s="2" t="s">
        <v>302</v>
      </c>
      <c r="O2" s="2" t="s">
        <v>300</v>
      </c>
      <c r="P2" s="3" t="s">
        <v>302</v>
      </c>
      <c r="Q2" s="3" t="s">
        <v>300</v>
      </c>
      <c r="R2" s="2" t="s">
        <v>301</v>
      </c>
      <c r="S2" s="2" t="s">
        <v>302</v>
      </c>
      <c r="T2" s="2" t="s">
        <v>300</v>
      </c>
      <c r="U2" s="2" t="s">
        <v>301</v>
      </c>
      <c r="V2" s="2" t="s">
        <v>302</v>
      </c>
      <c r="W2" s="2" t="s">
        <v>300</v>
      </c>
      <c r="X2" s="3" t="s">
        <v>301</v>
      </c>
      <c r="Y2" s="3" t="s">
        <v>302</v>
      </c>
      <c r="Z2" s="3" t="s">
        <v>300</v>
      </c>
      <c r="AA2" s="3" t="s">
        <v>302</v>
      </c>
      <c r="AB2" s="3" t="s">
        <v>300</v>
      </c>
      <c r="AC2" s="2" t="s">
        <v>301</v>
      </c>
      <c r="AD2" s="2" t="s">
        <v>302</v>
      </c>
      <c r="AE2" s="2" t="s">
        <v>300</v>
      </c>
      <c r="AF2" s="2" t="s">
        <v>301</v>
      </c>
      <c r="AG2" s="2" t="s">
        <v>302</v>
      </c>
      <c r="AH2" s="2" t="s">
        <v>300</v>
      </c>
      <c r="AI2" s="2" t="s">
        <v>301</v>
      </c>
      <c r="AJ2" s="2" t="s">
        <v>302</v>
      </c>
      <c r="AK2" s="2" t="s">
        <v>300</v>
      </c>
      <c r="AL2" s="3" t="s">
        <v>302</v>
      </c>
      <c r="AM2" s="3" t="s">
        <v>300</v>
      </c>
      <c r="AN2" s="2" t="s">
        <v>301</v>
      </c>
      <c r="AO2" s="2" t="s">
        <v>302</v>
      </c>
      <c r="AP2" s="2" t="s">
        <v>300</v>
      </c>
      <c r="AQ2" s="2" t="s">
        <v>301</v>
      </c>
      <c r="AR2" s="2" t="s">
        <v>302</v>
      </c>
      <c r="AS2" s="2" t="s">
        <v>300</v>
      </c>
      <c r="AT2" s="2" t="s">
        <v>301</v>
      </c>
      <c r="AU2" s="2" t="s">
        <v>302</v>
      </c>
      <c r="AV2" s="2" t="s">
        <v>300</v>
      </c>
    </row>
    <row r="3" spans="1:48" x14ac:dyDescent="0.25">
      <c r="A3" s="974" t="s">
        <v>46</v>
      </c>
      <c r="B3" s="974"/>
      <c r="C3" s="4" t="s">
        <v>316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25">
      <c r="A4" s="974"/>
      <c r="B4" s="974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974"/>
      <c r="B5" s="974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974"/>
      <c r="B6" s="974"/>
      <c r="C6" s="8" t="s">
        <v>283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974"/>
      <c r="B7" s="974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974"/>
      <c r="B8" s="974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974"/>
      <c r="B9" s="974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3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982" t="s">
        <v>21</v>
      </c>
      <c r="B1" s="982"/>
      <c r="C1" s="982"/>
      <c r="D1" s="982"/>
      <c r="E1" s="982"/>
    </row>
    <row r="2" spans="1:5" x14ac:dyDescent="0.25">
      <c r="A2" s="12"/>
      <c r="B2" s="12"/>
      <c r="C2" s="12"/>
      <c r="D2" s="12"/>
      <c r="E2" s="12"/>
    </row>
    <row r="3" spans="1:5" x14ac:dyDescent="0.25">
      <c r="A3" s="983" t="s">
        <v>93</v>
      </c>
      <c r="B3" s="983"/>
      <c r="C3" s="983"/>
      <c r="D3" s="983"/>
      <c r="E3" s="983"/>
    </row>
    <row r="4" spans="1:5" ht="45" customHeight="1" x14ac:dyDescent="0.25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25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39.75" x14ac:dyDescent="0.2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981" t="s">
        <v>42</v>
      </c>
      <c r="B26" s="981"/>
      <c r="C26" s="981"/>
      <c r="D26" s="981"/>
      <c r="E26" s="981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981" t="s">
        <v>43</v>
      </c>
      <c r="B28" s="981"/>
      <c r="C28" s="981"/>
      <c r="D28" s="981"/>
      <c r="E28" s="981"/>
    </row>
    <row r="29" spans="1:5" x14ac:dyDescent="0.25">
      <c r="A29" s="981"/>
      <c r="B29" s="981"/>
      <c r="C29" s="981"/>
      <c r="D29" s="981"/>
      <c r="E29" s="981"/>
    </row>
  </sheetData>
  <mergeCells count="5">
    <mergeCell ref="A29:E29"/>
    <mergeCell ref="A1:E1"/>
    <mergeCell ref="A3:E3"/>
    <mergeCell ref="A26:E26"/>
    <mergeCell ref="A28:E28"/>
  </mergeCells>
  <phoneticPr fontId="36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5" customWidth="1"/>
    <col min="2" max="2" width="42.5703125" style="45" customWidth="1"/>
    <col min="3" max="3" width="6.85546875" style="45" customWidth="1"/>
    <col min="4" max="15" width="9.5703125" style="45" customWidth="1"/>
    <col min="16" max="17" width="10.5703125" style="45" customWidth="1"/>
    <col min="18" max="29" width="0" style="46" hidden="1" customWidth="1"/>
    <col min="30" max="16384" width="9.140625" style="46"/>
  </cols>
  <sheetData>
    <row r="1" spans="1:256" x14ac:dyDescent="0.2">
      <c r="Q1" s="34" t="s">
        <v>14</v>
      </c>
    </row>
    <row r="2" spans="1:256" x14ac:dyDescent="0.2">
      <c r="A2" s="47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 x14ac:dyDescent="0.25">
      <c r="A3" s="38" t="s">
        <v>281</v>
      </c>
      <c r="B3" s="993" t="s">
        <v>9</v>
      </c>
      <c r="C3" s="993"/>
      <c r="D3" s="38" t="s">
        <v>298</v>
      </c>
      <c r="E3" s="49" t="s">
        <v>299</v>
      </c>
      <c r="F3" s="38" t="s">
        <v>303</v>
      </c>
      <c r="G3" s="49" t="s">
        <v>305</v>
      </c>
      <c r="H3" s="38" t="s">
        <v>306</v>
      </c>
      <c r="I3" s="49" t="s">
        <v>307</v>
      </c>
      <c r="J3" s="38" t="s">
        <v>309</v>
      </c>
      <c r="K3" s="49" t="s">
        <v>310</v>
      </c>
      <c r="L3" s="38" t="s">
        <v>311</v>
      </c>
      <c r="M3" s="49" t="s">
        <v>313</v>
      </c>
      <c r="N3" s="38" t="s">
        <v>314</v>
      </c>
      <c r="O3" s="49" t="s">
        <v>315</v>
      </c>
      <c r="P3" s="38" t="s">
        <v>44</v>
      </c>
      <c r="Q3" s="38" t="s">
        <v>13</v>
      </c>
      <c r="R3" s="37" t="s">
        <v>298</v>
      </c>
      <c r="S3" s="29" t="s">
        <v>299</v>
      </c>
      <c r="T3" s="37" t="s">
        <v>303</v>
      </c>
      <c r="U3" s="29" t="s">
        <v>305</v>
      </c>
      <c r="V3" s="37" t="s">
        <v>306</v>
      </c>
      <c r="W3" s="29" t="s">
        <v>307</v>
      </c>
      <c r="X3" s="37" t="s">
        <v>309</v>
      </c>
      <c r="Y3" s="29" t="s">
        <v>310</v>
      </c>
      <c r="Z3" s="37" t="s">
        <v>311</v>
      </c>
      <c r="AA3" s="29" t="s">
        <v>313</v>
      </c>
      <c r="AB3" s="37" t="s">
        <v>314</v>
      </c>
      <c r="AC3" s="29" t="s">
        <v>315</v>
      </c>
    </row>
    <row r="4" spans="1:256" ht="15" customHeight="1" x14ac:dyDescent="0.2">
      <c r="A4" s="51" t="s">
        <v>47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 x14ac:dyDescent="0.2">
      <c r="A5" s="986" t="s">
        <v>282</v>
      </c>
      <c r="B5" s="990" t="s">
        <v>48</v>
      </c>
      <c r="C5" s="54" t="s">
        <v>301</v>
      </c>
      <c r="D5" s="56" t="s">
        <v>180</v>
      </c>
      <c r="E5" s="56" t="s">
        <v>181</v>
      </c>
      <c r="F5" s="56" t="s">
        <v>182</v>
      </c>
      <c r="G5" s="56" t="s">
        <v>183</v>
      </c>
      <c r="H5" s="56" t="s">
        <v>182</v>
      </c>
      <c r="I5" s="56" t="s">
        <v>184</v>
      </c>
      <c r="J5" s="56" t="s">
        <v>183</v>
      </c>
      <c r="K5" s="56" t="s">
        <v>185</v>
      </c>
      <c r="L5" s="56" t="s">
        <v>186</v>
      </c>
      <c r="M5" s="56" t="s">
        <v>187</v>
      </c>
      <c r="N5" s="56" t="s">
        <v>186</v>
      </c>
      <c r="O5" s="56" t="s">
        <v>188</v>
      </c>
      <c r="P5" s="57"/>
      <c r="Q5" s="57"/>
    </row>
    <row r="6" spans="1:256" ht="105.75" customHeight="1" x14ac:dyDescent="0.2">
      <c r="A6" s="986"/>
      <c r="B6" s="990"/>
      <c r="C6" s="54"/>
      <c r="D6" s="56"/>
      <c r="E6" s="56"/>
      <c r="F6" s="56"/>
      <c r="G6" s="56"/>
      <c r="H6" s="56"/>
      <c r="I6" s="56"/>
      <c r="J6" s="56"/>
      <c r="K6" s="58" t="s">
        <v>163</v>
      </c>
      <c r="L6" s="58" t="s">
        <v>164</v>
      </c>
      <c r="M6" s="58" t="s">
        <v>165</v>
      </c>
      <c r="N6" s="58" t="s">
        <v>166</v>
      </c>
      <c r="O6" s="56" t="s">
        <v>168</v>
      </c>
      <c r="P6" s="57"/>
      <c r="Q6" s="57"/>
    </row>
    <row r="7" spans="1:256" ht="74.25" customHeight="1" x14ac:dyDescent="0.2">
      <c r="A7" s="986"/>
      <c r="B7" s="990"/>
      <c r="C7" s="54" t="s">
        <v>302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 x14ac:dyDescent="0.2">
      <c r="A8" s="986" t="s">
        <v>284</v>
      </c>
      <c r="B8" s="990" t="s">
        <v>49</v>
      </c>
      <c r="C8" s="54" t="s">
        <v>301</v>
      </c>
      <c r="D8" s="56"/>
      <c r="E8" s="57"/>
      <c r="F8" s="57"/>
      <c r="G8" s="57"/>
      <c r="H8" s="57"/>
      <c r="I8" s="58" t="s">
        <v>163</v>
      </c>
      <c r="J8" s="58" t="s">
        <v>164</v>
      </c>
      <c r="K8" s="58" t="s">
        <v>165</v>
      </c>
      <c r="L8" s="58" t="s">
        <v>166</v>
      </c>
      <c r="M8" s="987" t="s">
        <v>168</v>
      </c>
      <c r="N8" s="988"/>
      <c r="O8" s="989"/>
      <c r="P8" s="57"/>
      <c r="Q8" s="57"/>
    </row>
    <row r="9" spans="1:256" ht="33.75" customHeight="1" x14ac:dyDescent="0.2">
      <c r="A9" s="986"/>
      <c r="B9" s="990"/>
      <c r="C9" s="54" t="s">
        <v>302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 x14ac:dyDescent="0.2">
      <c r="A10" s="986" t="s">
        <v>285</v>
      </c>
      <c r="B10" s="990" t="s">
        <v>50</v>
      </c>
      <c r="C10" s="54" t="s">
        <v>301</v>
      </c>
      <c r="D10" s="56" t="s">
        <v>169</v>
      </c>
      <c r="E10" s="56"/>
      <c r="F10" s="56" t="s">
        <v>170</v>
      </c>
      <c r="G10" s="56"/>
      <c r="H10" s="56" t="s">
        <v>171</v>
      </c>
      <c r="I10" s="56" t="s">
        <v>172</v>
      </c>
      <c r="J10" s="56" t="s">
        <v>173</v>
      </c>
      <c r="K10" s="56"/>
      <c r="L10" s="56"/>
      <c r="M10" s="56" t="s">
        <v>174</v>
      </c>
      <c r="N10" s="56"/>
      <c r="O10" s="56"/>
      <c r="P10" s="57"/>
      <c r="Q10" s="57"/>
    </row>
    <row r="11" spans="1:256" ht="40.5" customHeight="1" x14ac:dyDescent="0.2">
      <c r="A11" s="986"/>
      <c r="B11" s="990"/>
      <c r="C11" s="54" t="s">
        <v>302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 x14ac:dyDescent="0.2">
      <c r="A12" s="986" t="s">
        <v>286</v>
      </c>
      <c r="B12" s="990" t="s">
        <v>191</v>
      </c>
      <c r="C12" s="54" t="s">
        <v>301</v>
      </c>
      <c r="D12" s="56"/>
      <c r="E12" s="56" t="s">
        <v>112</v>
      </c>
      <c r="F12" s="56"/>
      <c r="G12" s="56" t="s">
        <v>113</v>
      </c>
      <c r="H12" s="56" t="s">
        <v>114</v>
      </c>
      <c r="I12" s="56" t="s">
        <v>115</v>
      </c>
      <c r="J12" s="56"/>
      <c r="K12" s="56"/>
      <c r="L12" s="56" t="s">
        <v>114</v>
      </c>
      <c r="M12" s="56"/>
      <c r="N12" s="56"/>
      <c r="O12" s="56" t="s">
        <v>116</v>
      </c>
      <c r="P12" s="57"/>
      <c r="Q12" s="57"/>
    </row>
    <row r="13" spans="1:256" ht="24" customHeight="1" x14ac:dyDescent="0.2">
      <c r="A13" s="986"/>
      <c r="B13" s="990"/>
      <c r="C13" s="54" t="s">
        <v>302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 x14ac:dyDescent="0.2">
      <c r="A14" s="986" t="s">
        <v>290</v>
      </c>
      <c r="B14" s="990" t="s">
        <v>51</v>
      </c>
      <c r="C14" s="54" t="s">
        <v>301</v>
      </c>
      <c r="D14" s="56"/>
      <c r="E14" s="57"/>
      <c r="F14" s="62" t="s">
        <v>203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 x14ac:dyDescent="0.2">
      <c r="A15" s="986"/>
      <c r="B15" s="990"/>
      <c r="C15" s="54" t="s">
        <v>302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 x14ac:dyDescent="0.2">
      <c r="A16" s="31" t="s">
        <v>52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1001"/>
      <c r="AJ16" s="1001"/>
      <c r="AK16" s="1001"/>
      <c r="AZ16" s="1001"/>
      <c r="BA16" s="1001"/>
      <c r="BB16" s="1001"/>
      <c r="BQ16" s="1001"/>
      <c r="BR16" s="1001"/>
      <c r="BS16" s="1001"/>
      <c r="CH16" s="1001"/>
      <c r="CI16" s="1001"/>
      <c r="CJ16" s="1001"/>
      <c r="CY16" s="1001"/>
      <c r="CZ16" s="1001"/>
      <c r="DA16" s="1001"/>
      <c r="DP16" s="1001"/>
      <c r="DQ16" s="1001"/>
      <c r="DR16" s="1001"/>
      <c r="EG16" s="1001"/>
      <c r="EH16" s="1001"/>
      <c r="EI16" s="1001"/>
      <c r="EX16" s="1001"/>
      <c r="EY16" s="1001"/>
      <c r="EZ16" s="1001"/>
      <c r="FO16" s="1001"/>
      <c r="FP16" s="1001"/>
      <c r="FQ16" s="1001"/>
      <c r="GF16" s="1001"/>
      <c r="GG16" s="1001"/>
      <c r="GH16" s="1001"/>
      <c r="GW16" s="1001"/>
      <c r="GX16" s="1001"/>
      <c r="GY16" s="1001"/>
      <c r="HN16" s="1001"/>
      <c r="HO16" s="1001"/>
      <c r="HP16" s="1001"/>
      <c r="IE16" s="1001"/>
      <c r="IF16" s="1001"/>
      <c r="IG16" s="1001"/>
      <c r="IV16" s="1001"/>
    </row>
    <row r="17" spans="1:17" ht="320.25" customHeight="1" x14ac:dyDescent="0.2">
      <c r="A17" s="986" t="s">
        <v>287</v>
      </c>
      <c r="B17" s="990" t="s">
        <v>53</v>
      </c>
      <c r="C17" s="54" t="s">
        <v>301</v>
      </c>
      <c r="D17" s="64" t="s">
        <v>121</v>
      </c>
      <c r="E17" s="64" t="s">
        <v>122</v>
      </c>
      <c r="F17" s="64" t="s">
        <v>123</v>
      </c>
      <c r="G17" s="64" t="s">
        <v>124</v>
      </c>
      <c r="H17" s="64" t="s">
        <v>125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50000000000003" customHeight="1" x14ac:dyDescent="0.2">
      <c r="A18" s="986"/>
      <c r="B18" s="990"/>
      <c r="C18" s="54" t="s">
        <v>302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 x14ac:dyDescent="0.2">
      <c r="A19" s="986" t="s">
        <v>288</v>
      </c>
      <c r="B19" s="990" t="s">
        <v>189</v>
      </c>
      <c r="C19" s="54" t="s">
        <v>301</v>
      </c>
      <c r="D19" s="58" t="s">
        <v>204</v>
      </c>
      <c r="E19" s="58" t="s">
        <v>205</v>
      </c>
      <c r="F19" s="65" t="s">
        <v>134</v>
      </c>
      <c r="G19" s="58" t="s">
        <v>135</v>
      </c>
      <c r="H19" s="66"/>
      <c r="I19" s="66"/>
      <c r="J19" s="66"/>
      <c r="K19" s="58"/>
      <c r="L19" s="58"/>
      <c r="M19" s="58"/>
      <c r="N19" s="58"/>
      <c r="O19" s="58"/>
      <c r="P19" s="58" t="s">
        <v>136</v>
      </c>
      <c r="Q19" s="57"/>
    </row>
    <row r="20" spans="1:17" ht="39.950000000000003" customHeight="1" x14ac:dyDescent="0.2">
      <c r="A20" s="986"/>
      <c r="B20" s="990"/>
      <c r="C20" s="54" t="s">
        <v>302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 x14ac:dyDescent="0.2">
      <c r="A21" s="986" t="s">
        <v>289</v>
      </c>
      <c r="B21" s="990" t="s">
        <v>192</v>
      </c>
      <c r="C21" s="54" t="s">
        <v>301</v>
      </c>
      <c r="D21" s="67" t="s">
        <v>206</v>
      </c>
      <c r="E21" s="67" t="s">
        <v>137</v>
      </c>
      <c r="F21" s="67" t="s">
        <v>134</v>
      </c>
      <c r="G21" s="68" t="s">
        <v>138</v>
      </c>
      <c r="H21" s="68" t="s">
        <v>138</v>
      </c>
      <c r="I21" s="67" t="s">
        <v>138</v>
      </c>
      <c r="J21" s="67" t="s">
        <v>138</v>
      </c>
      <c r="K21" s="67" t="s">
        <v>138</v>
      </c>
      <c r="L21" s="67" t="s">
        <v>138</v>
      </c>
      <c r="M21" s="67" t="s">
        <v>138</v>
      </c>
      <c r="N21" s="67" t="s">
        <v>139</v>
      </c>
      <c r="O21" s="67" t="s">
        <v>140</v>
      </c>
      <c r="P21" s="58" t="s">
        <v>141</v>
      </c>
      <c r="Q21" s="57"/>
    </row>
    <row r="22" spans="1:17" ht="31.5" customHeight="1" x14ac:dyDescent="0.2">
      <c r="A22" s="986"/>
      <c r="B22" s="990"/>
      <c r="C22" s="54" t="s">
        <v>302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 x14ac:dyDescent="0.2">
      <c r="A23" s="997" t="s">
        <v>295</v>
      </c>
      <c r="B23" s="994" t="s">
        <v>193</v>
      </c>
      <c r="C23" s="69" t="s">
        <v>301</v>
      </c>
      <c r="D23" s="58" t="str">
        <f>$D$19</f>
        <v>подготовка конкурсной документации</v>
      </c>
      <c r="E23" s="58" t="s">
        <v>207</v>
      </c>
      <c r="F23" s="65" t="s">
        <v>134</v>
      </c>
      <c r="G23" s="58" t="s">
        <v>142</v>
      </c>
      <c r="H23" s="58" t="s">
        <v>143</v>
      </c>
      <c r="I23" s="58" t="s">
        <v>98</v>
      </c>
      <c r="J23" s="58"/>
      <c r="K23" s="58" t="s">
        <v>144</v>
      </c>
      <c r="L23" s="58"/>
      <c r="M23" s="66"/>
      <c r="N23" s="66"/>
      <c r="O23" s="66"/>
      <c r="P23" s="58" t="s">
        <v>145</v>
      </c>
      <c r="Q23" s="66"/>
    </row>
    <row r="24" spans="1:17" s="70" customFormat="1" ht="39.950000000000003" customHeight="1" x14ac:dyDescent="0.2">
      <c r="A24" s="998"/>
      <c r="B24" s="994"/>
      <c r="C24" s="69" t="s">
        <v>302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 x14ac:dyDescent="0.2">
      <c r="A25" s="999" t="s">
        <v>296</v>
      </c>
      <c r="B25" s="994" t="s">
        <v>194</v>
      </c>
      <c r="C25" s="69" t="s">
        <v>301</v>
      </c>
      <c r="D25" s="71"/>
      <c r="E25" s="58" t="str">
        <f>$D$19</f>
        <v>подготовка конкурсной документации</v>
      </c>
      <c r="F25" s="65" t="s">
        <v>134</v>
      </c>
      <c r="G25" s="58" t="s">
        <v>146</v>
      </c>
      <c r="H25" s="58" t="str">
        <f>$D$19</f>
        <v>подготовка конкурсной документации</v>
      </c>
      <c r="I25" s="65" t="s">
        <v>134</v>
      </c>
      <c r="J25" s="58" t="s">
        <v>146</v>
      </c>
      <c r="K25" s="66"/>
      <c r="L25" s="66"/>
      <c r="M25" s="66"/>
      <c r="N25" s="66"/>
      <c r="O25" s="66"/>
      <c r="P25" s="67" t="s">
        <v>147</v>
      </c>
      <c r="Q25" s="66"/>
    </row>
    <row r="26" spans="1:17" s="70" customFormat="1" ht="39.950000000000003" customHeight="1" x14ac:dyDescent="0.2">
      <c r="A26" s="999"/>
      <c r="B26" s="994"/>
      <c r="C26" s="69" t="s">
        <v>302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">
      <c r="A27" s="31" t="s">
        <v>54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 x14ac:dyDescent="0.2">
      <c r="A28" s="54" t="s">
        <v>297</v>
      </c>
      <c r="B28" s="55" t="s">
        <v>195</v>
      </c>
      <c r="C28" s="54" t="s">
        <v>301</v>
      </c>
      <c r="D28" s="56" t="s">
        <v>102</v>
      </c>
      <c r="E28" s="56" t="s">
        <v>102</v>
      </c>
      <c r="F28" s="56" t="s">
        <v>102</v>
      </c>
      <c r="G28" s="56" t="s">
        <v>103</v>
      </c>
      <c r="H28" s="56" t="s">
        <v>103</v>
      </c>
      <c r="I28" s="56" t="s">
        <v>103</v>
      </c>
      <c r="J28" s="56" t="s">
        <v>104</v>
      </c>
      <c r="K28" s="56" t="s">
        <v>104</v>
      </c>
      <c r="L28" s="56" t="s">
        <v>104</v>
      </c>
      <c r="M28" s="56" t="s">
        <v>105</v>
      </c>
      <c r="N28" s="56" t="s">
        <v>105</v>
      </c>
      <c r="O28" s="57"/>
      <c r="P28" s="57"/>
      <c r="Q28" s="57"/>
    </row>
    <row r="29" spans="1:17" ht="39.950000000000003" customHeight="1" x14ac:dyDescent="0.2">
      <c r="A29" s="54"/>
      <c r="B29" s="55"/>
      <c r="C29" s="54" t="s">
        <v>302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A30" s="32" t="s">
        <v>55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 x14ac:dyDescent="0.2">
      <c r="A31" s="986" t="s">
        <v>57</v>
      </c>
      <c r="B31" s="990" t="s">
        <v>56</v>
      </c>
      <c r="C31" s="54" t="s">
        <v>301</v>
      </c>
      <c r="D31" s="56" t="s">
        <v>175</v>
      </c>
      <c r="E31" s="56" t="s">
        <v>176</v>
      </c>
      <c r="F31" s="56" t="s">
        <v>177</v>
      </c>
      <c r="G31" s="56" t="s">
        <v>177</v>
      </c>
      <c r="H31" s="56" t="s">
        <v>104</v>
      </c>
      <c r="I31" s="56" t="s">
        <v>105</v>
      </c>
      <c r="J31" s="56" t="s">
        <v>105</v>
      </c>
      <c r="K31" s="56" t="s">
        <v>105</v>
      </c>
      <c r="L31" s="56" t="s">
        <v>105</v>
      </c>
      <c r="M31" s="56" t="s">
        <v>178</v>
      </c>
      <c r="N31" s="56" t="s">
        <v>178</v>
      </c>
      <c r="O31" s="56" t="s">
        <v>178</v>
      </c>
      <c r="P31" s="57"/>
      <c r="Q31" s="57"/>
    </row>
    <row r="32" spans="1:17" ht="45.75" customHeight="1" x14ac:dyDescent="0.2">
      <c r="A32" s="986"/>
      <c r="B32" s="990"/>
      <c r="C32" s="54" t="s">
        <v>302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2">
      <c r="A33" s="31" t="s">
        <v>58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 x14ac:dyDescent="0.2">
      <c r="A34" s="986" t="s">
        <v>59</v>
      </c>
      <c r="B34" s="990" t="s">
        <v>60</v>
      </c>
      <c r="C34" s="54" t="s">
        <v>301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 x14ac:dyDescent="0.2">
      <c r="A35" s="986"/>
      <c r="B35" s="990"/>
      <c r="C35" s="54" t="s">
        <v>302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50000000000003" customHeight="1" x14ac:dyDescent="0.2">
      <c r="A36" s="995" t="s">
        <v>61</v>
      </c>
      <c r="B36" s="991" t="s">
        <v>92</v>
      </c>
      <c r="C36" s="54" t="s">
        <v>301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50000000000003" customHeight="1" x14ac:dyDescent="0.2">
      <c r="A37" s="996"/>
      <c r="B37" s="992"/>
      <c r="C37" s="54" t="s">
        <v>302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A38" s="33" t="s">
        <v>62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 x14ac:dyDescent="0.2">
      <c r="A39" s="986" t="s">
        <v>63</v>
      </c>
      <c r="B39" s="990" t="s">
        <v>190</v>
      </c>
      <c r="C39" s="54" t="s">
        <v>301</v>
      </c>
      <c r="D39" s="93"/>
      <c r="E39" s="93" t="s">
        <v>209</v>
      </c>
      <c r="F39" s="93" t="s">
        <v>208</v>
      </c>
      <c r="G39" s="93" t="s">
        <v>197</v>
      </c>
      <c r="H39" s="1008" t="s">
        <v>210</v>
      </c>
      <c r="I39" s="1009"/>
      <c r="J39" s="1009"/>
      <c r="K39" s="1009"/>
      <c r="L39" s="1009"/>
      <c r="M39" s="1009"/>
      <c r="N39" s="1009"/>
      <c r="O39" s="1010"/>
      <c r="P39" s="56" t="s">
        <v>152</v>
      </c>
      <c r="Q39" s="57"/>
    </row>
    <row r="40" spans="1:17" ht="39.950000000000003" customHeight="1" x14ac:dyDescent="0.2">
      <c r="A40" s="986" t="s">
        <v>291</v>
      </c>
      <c r="B40" s="990" t="s">
        <v>292</v>
      </c>
      <c r="C40" s="54" t="s">
        <v>302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 x14ac:dyDescent="0.2">
      <c r="A41" s="986" t="s">
        <v>64</v>
      </c>
      <c r="B41" s="990" t="s">
        <v>65</v>
      </c>
      <c r="C41" s="54" t="s">
        <v>301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117</v>
      </c>
      <c r="Q41" s="57"/>
    </row>
    <row r="42" spans="1:17" ht="39.950000000000003" customHeight="1" x14ac:dyDescent="0.2">
      <c r="A42" s="986"/>
      <c r="B42" s="990"/>
      <c r="C42" s="54" t="s">
        <v>302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 x14ac:dyDescent="0.2">
      <c r="A43" s="986" t="s">
        <v>66</v>
      </c>
      <c r="B43" s="990" t="s">
        <v>67</v>
      </c>
      <c r="C43" s="54" t="s">
        <v>301</v>
      </c>
      <c r="D43" s="58" t="s">
        <v>163</v>
      </c>
      <c r="E43" s="58" t="s">
        <v>164</v>
      </c>
      <c r="F43" s="58" t="s">
        <v>167</v>
      </c>
      <c r="G43" s="1003" t="s">
        <v>155</v>
      </c>
      <c r="H43" s="1004"/>
      <c r="I43" s="1004"/>
      <c r="J43" s="1004"/>
      <c r="K43" s="1004"/>
      <c r="L43" s="1004"/>
      <c r="M43" s="1004"/>
      <c r="N43" s="1004"/>
      <c r="O43" s="1005"/>
      <c r="P43" s="57"/>
      <c r="Q43" s="57"/>
    </row>
    <row r="44" spans="1:17" ht="39.950000000000003" customHeight="1" x14ac:dyDescent="0.2">
      <c r="A44" s="986"/>
      <c r="B44" s="990"/>
      <c r="C44" s="54" t="s">
        <v>302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 x14ac:dyDescent="0.2">
      <c r="A45" s="986" t="s">
        <v>68</v>
      </c>
      <c r="B45" s="990" t="s">
        <v>69</v>
      </c>
      <c r="C45" s="54" t="s">
        <v>301</v>
      </c>
      <c r="D45" s="84" t="s">
        <v>153</v>
      </c>
      <c r="E45" s="84" t="s">
        <v>154</v>
      </c>
      <c r="F45" s="84" t="s">
        <v>155</v>
      </c>
      <c r="G45" s="84" t="s">
        <v>155</v>
      </c>
      <c r="H45" s="84" t="s">
        <v>156</v>
      </c>
      <c r="I45" s="84" t="s">
        <v>155</v>
      </c>
      <c r="J45" s="84" t="s">
        <v>155</v>
      </c>
      <c r="K45" s="84" t="s">
        <v>157</v>
      </c>
      <c r="L45" s="84" t="s">
        <v>155</v>
      </c>
      <c r="M45" s="84" t="s">
        <v>158</v>
      </c>
      <c r="N45" s="84" t="s">
        <v>159</v>
      </c>
      <c r="O45" s="84" t="s">
        <v>160</v>
      </c>
      <c r="P45" s="84" t="s">
        <v>161</v>
      </c>
      <c r="Q45" s="57"/>
    </row>
    <row r="46" spans="1:17" ht="39.950000000000003" customHeight="1" x14ac:dyDescent="0.2">
      <c r="A46" s="986" t="s">
        <v>293</v>
      </c>
      <c r="B46" s="990" t="s">
        <v>294</v>
      </c>
      <c r="C46" s="54" t="s">
        <v>302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50000000000003" customHeight="1" x14ac:dyDescent="0.2">
      <c r="A47" s="984" t="s">
        <v>71</v>
      </c>
      <c r="B47" s="991" t="s">
        <v>70</v>
      </c>
      <c r="C47" s="54" t="s">
        <v>301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50000000000003" customHeight="1" x14ac:dyDescent="0.2">
      <c r="A48" s="985"/>
      <c r="B48" s="992"/>
      <c r="C48" s="54" t="s">
        <v>302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 x14ac:dyDescent="0.2">
      <c r="A49" s="984" t="s">
        <v>72</v>
      </c>
      <c r="B49" s="991" t="s">
        <v>73</v>
      </c>
      <c r="C49" s="85" t="s">
        <v>301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5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5" t="s">
        <v>217</v>
      </c>
      <c r="O49" s="30" t="s">
        <v>211</v>
      </c>
      <c r="P49" s="86"/>
      <c r="Q49" s="86"/>
    </row>
    <row r="50" spans="1:17" ht="39.950000000000003" customHeight="1" x14ac:dyDescent="0.2">
      <c r="A50" s="985"/>
      <c r="B50" s="992"/>
      <c r="C50" s="54" t="s">
        <v>302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 x14ac:dyDescent="0.2">
      <c r="A51" s="986" t="s">
        <v>74</v>
      </c>
      <c r="B51" s="990" t="s">
        <v>75</v>
      </c>
      <c r="C51" s="69" t="s">
        <v>301</v>
      </c>
      <c r="D51" s="58" t="s">
        <v>94</v>
      </c>
      <c r="E51" s="58" t="s">
        <v>95</v>
      </c>
      <c r="F51" s="58" t="s">
        <v>96</v>
      </c>
      <c r="G51" s="58" t="s">
        <v>97</v>
      </c>
      <c r="H51" s="58" t="s">
        <v>98</v>
      </c>
      <c r="I51" s="58" t="s">
        <v>99</v>
      </c>
      <c r="J51" s="58" t="s">
        <v>99</v>
      </c>
      <c r="K51" s="58" t="s">
        <v>99</v>
      </c>
      <c r="L51" s="58" t="s">
        <v>100</v>
      </c>
      <c r="M51" s="66"/>
      <c r="N51" s="66"/>
      <c r="O51" s="66"/>
      <c r="P51" s="58" t="s">
        <v>101</v>
      </c>
      <c r="Q51" s="66"/>
    </row>
    <row r="52" spans="1:17" ht="39.950000000000003" customHeight="1" x14ac:dyDescent="0.2">
      <c r="A52" s="986"/>
      <c r="B52" s="990"/>
      <c r="C52" s="54" t="s">
        <v>302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 x14ac:dyDescent="0.2">
      <c r="A53" s="986" t="s">
        <v>77</v>
      </c>
      <c r="B53" s="990" t="s">
        <v>76</v>
      </c>
      <c r="C53" s="54" t="s">
        <v>301</v>
      </c>
      <c r="D53" s="84" t="s">
        <v>106</v>
      </c>
      <c r="E53" s="84" t="s">
        <v>106</v>
      </c>
      <c r="F53" s="84" t="s">
        <v>106</v>
      </c>
      <c r="G53" s="84" t="s">
        <v>111</v>
      </c>
      <c r="H53" s="84" t="s">
        <v>107</v>
      </c>
      <c r="I53" s="84" t="s">
        <v>165</v>
      </c>
      <c r="J53" s="84" t="s">
        <v>108</v>
      </c>
      <c r="K53" s="84" t="s">
        <v>109</v>
      </c>
      <c r="L53" s="84" t="s">
        <v>110</v>
      </c>
      <c r="M53" s="84"/>
      <c r="N53" s="82"/>
      <c r="O53" s="56"/>
      <c r="P53" s="56"/>
      <c r="Q53" s="56"/>
    </row>
    <row r="54" spans="1:17" ht="31.5" customHeight="1" x14ac:dyDescent="0.2">
      <c r="A54" s="986"/>
      <c r="B54" s="990"/>
      <c r="C54" s="54" t="s">
        <v>302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 x14ac:dyDescent="0.2">
      <c r="A55" s="986" t="s">
        <v>78</v>
      </c>
      <c r="B55" s="990" t="s">
        <v>79</v>
      </c>
      <c r="C55" s="54" t="s">
        <v>301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 x14ac:dyDescent="0.2">
      <c r="A56" s="986"/>
      <c r="B56" s="990"/>
      <c r="C56" s="54" t="s">
        <v>302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 x14ac:dyDescent="0.2">
      <c r="A57" s="986" t="s">
        <v>80</v>
      </c>
      <c r="B57" s="990" t="s">
        <v>81</v>
      </c>
      <c r="C57" s="54" t="s">
        <v>301</v>
      </c>
      <c r="D57" s="94" t="s">
        <v>198</v>
      </c>
      <c r="E57" s="93"/>
      <c r="F57" s="93" t="s">
        <v>199</v>
      </c>
      <c r="G57" s="1006" t="s">
        <v>196</v>
      </c>
      <c r="H57" s="1006"/>
      <c r="I57" s="93" t="s">
        <v>200</v>
      </c>
      <c r="J57" s="93" t="s">
        <v>201</v>
      </c>
      <c r="K57" s="987" t="s">
        <v>202</v>
      </c>
      <c r="L57" s="988"/>
      <c r="M57" s="988"/>
      <c r="N57" s="988"/>
      <c r="O57" s="989"/>
      <c r="P57" s="89" t="s">
        <v>162</v>
      </c>
      <c r="Q57" s="57"/>
    </row>
    <row r="58" spans="1:17" ht="39.950000000000003" customHeight="1" x14ac:dyDescent="0.2">
      <c r="A58" s="986"/>
      <c r="B58" s="990"/>
      <c r="C58" s="54" t="s">
        <v>302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 x14ac:dyDescent="0.2">
      <c r="A59" s="997" t="s">
        <v>83</v>
      </c>
      <c r="B59" s="997" t="s">
        <v>82</v>
      </c>
      <c r="C59" s="997" t="s">
        <v>301</v>
      </c>
      <c r="D59" s="58"/>
      <c r="E59" s="58" t="s">
        <v>130</v>
      </c>
      <c r="F59" s="58" t="s">
        <v>131</v>
      </c>
      <c r="G59" s="90" t="s">
        <v>132</v>
      </c>
      <c r="H59" s="90" t="s">
        <v>132</v>
      </c>
      <c r="I59" s="90" t="s">
        <v>132</v>
      </c>
      <c r="J59" s="90" t="s">
        <v>132</v>
      </c>
      <c r="K59" s="90" t="s">
        <v>132</v>
      </c>
      <c r="L59" s="90" t="s">
        <v>132</v>
      </c>
      <c r="M59" s="90" t="s">
        <v>132</v>
      </c>
      <c r="N59" s="90" t="s">
        <v>132</v>
      </c>
      <c r="O59" s="90" t="s">
        <v>133</v>
      </c>
      <c r="P59" s="66"/>
      <c r="Q59" s="66"/>
    </row>
    <row r="60" spans="1:17" s="70" customFormat="1" ht="150" customHeight="1" x14ac:dyDescent="0.2">
      <c r="A60" s="1000"/>
      <c r="B60" s="1000"/>
      <c r="C60" s="1000"/>
      <c r="D60" s="58" t="s">
        <v>126</v>
      </c>
      <c r="E60" s="58" t="s">
        <v>126</v>
      </c>
      <c r="F60" s="58" t="s">
        <v>126</v>
      </c>
      <c r="G60" s="58" t="s">
        <v>126</v>
      </c>
      <c r="H60" s="58" t="s">
        <v>126</v>
      </c>
      <c r="I60" s="58" t="s">
        <v>126</v>
      </c>
      <c r="J60" s="58" t="s">
        <v>126</v>
      </c>
      <c r="K60" s="58" t="s">
        <v>126</v>
      </c>
      <c r="L60" s="58" t="s">
        <v>126</v>
      </c>
      <c r="M60" s="58" t="s">
        <v>126</v>
      </c>
      <c r="N60" s="58" t="s">
        <v>126</v>
      </c>
      <c r="O60" s="58" t="s">
        <v>126</v>
      </c>
      <c r="P60" s="66"/>
      <c r="Q60" s="66"/>
    </row>
    <row r="61" spans="1:17" s="70" customFormat="1" ht="316.5" customHeight="1" x14ac:dyDescent="0.2">
      <c r="A61" s="1000"/>
      <c r="B61" s="1000"/>
      <c r="C61" s="998"/>
      <c r="D61" s="58" t="s">
        <v>127</v>
      </c>
      <c r="E61" s="58" t="s">
        <v>128</v>
      </c>
      <c r="F61" s="58" t="s">
        <v>129</v>
      </c>
      <c r="G61" s="58" t="s">
        <v>129</v>
      </c>
      <c r="H61" s="58" t="s">
        <v>129</v>
      </c>
      <c r="I61" s="58" t="s">
        <v>129</v>
      </c>
      <c r="J61" s="58" t="s">
        <v>129</v>
      </c>
      <c r="K61" s="58" t="s">
        <v>129</v>
      </c>
      <c r="L61" s="58" t="s">
        <v>129</v>
      </c>
      <c r="M61" s="58" t="s">
        <v>129</v>
      </c>
      <c r="N61" s="58" t="s">
        <v>129</v>
      </c>
      <c r="O61" s="58" t="s">
        <v>129</v>
      </c>
      <c r="P61" s="66"/>
      <c r="Q61" s="66"/>
    </row>
    <row r="62" spans="1:17" s="70" customFormat="1" ht="39.950000000000003" customHeight="1" x14ac:dyDescent="0.2">
      <c r="A62" s="998"/>
      <c r="B62" s="998"/>
      <c r="C62" s="69" t="s">
        <v>302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50000000000003" customHeight="1" x14ac:dyDescent="0.2">
      <c r="A63" s="986" t="s">
        <v>84</v>
      </c>
      <c r="B63" s="990" t="s">
        <v>85</v>
      </c>
      <c r="C63" s="54" t="s">
        <v>301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50000000000003" customHeight="1" x14ac:dyDescent="0.2">
      <c r="A64" s="986"/>
      <c r="B64" s="990"/>
      <c r="C64" s="54" t="s">
        <v>302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 x14ac:dyDescent="0.2">
      <c r="A65" s="999" t="s">
        <v>86</v>
      </c>
      <c r="B65" s="994" t="s">
        <v>87</v>
      </c>
      <c r="C65" s="69" t="s">
        <v>301</v>
      </c>
      <c r="D65" s="67"/>
      <c r="E65" s="67"/>
      <c r="F65" s="67" t="s">
        <v>148</v>
      </c>
      <c r="G65" s="67" t="s">
        <v>134</v>
      </c>
      <c r="H65" s="67" t="s">
        <v>149</v>
      </c>
      <c r="I65" s="67"/>
      <c r="J65" s="67" t="s">
        <v>149</v>
      </c>
      <c r="K65" s="67"/>
      <c r="L65" s="67"/>
      <c r="M65" s="67" t="s">
        <v>149</v>
      </c>
      <c r="N65" s="67"/>
      <c r="O65" s="67" t="s">
        <v>150</v>
      </c>
      <c r="P65" s="67" t="s">
        <v>151</v>
      </c>
      <c r="Q65" s="66"/>
    </row>
    <row r="66" spans="1:20" s="70" customFormat="1" ht="39.950000000000003" customHeight="1" x14ac:dyDescent="0.2">
      <c r="A66" s="999"/>
      <c r="B66" s="994"/>
      <c r="C66" s="69" t="s">
        <v>302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50000000000003" customHeight="1" x14ac:dyDescent="0.2">
      <c r="A67" s="986" t="s">
        <v>88</v>
      </c>
      <c r="B67" s="990" t="s">
        <v>89</v>
      </c>
      <c r="C67" s="54" t="s">
        <v>301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50000000000003" customHeight="1" x14ac:dyDescent="0.2">
      <c r="A68" s="986"/>
      <c r="B68" s="990"/>
      <c r="C68" s="54" t="s">
        <v>302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 x14ac:dyDescent="0.2">
      <c r="A69" s="984" t="s">
        <v>90</v>
      </c>
      <c r="B69" s="991" t="s">
        <v>91</v>
      </c>
      <c r="C69" s="54" t="s">
        <v>301</v>
      </c>
      <c r="D69" s="56"/>
      <c r="E69" s="91" t="s">
        <v>118</v>
      </c>
      <c r="F69" s="91" t="s">
        <v>119</v>
      </c>
      <c r="G69" s="57"/>
      <c r="H69" s="57"/>
      <c r="I69" s="57"/>
      <c r="J69" s="57"/>
      <c r="K69" s="57"/>
      <c r="L69" s="57"/>
      <c r="M69" s="57"/>
      <c r="N69" s="57"/>
      <c r="O69" s="91" t="s">
        <v>120</v>
      </c>
      <c r="P69" s="57"/>
      <c r="Q69" s="57"/>
    </row>
    <row r="70" spans="1:20" ht="39.950000000000003" customHeight="1" x14ac:dyDescent="0.2">
      <c r="A70" s="985"/>
      <c r="B70" s="992"/>
      <c r="C70" s="54" t="s">
        <v>302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 x14ac:dyDescent="0.2">
      <c r="B73" s="1007" t="s">
        <v>218</v>
      </c>
      <c r="C73" s="1007"/>
      <c r="D73" s="1007"/>
      <c r="E73" s="1007"/>
      <c r="F73" s="1007"/>
      <c r="G73" s="1007"/>
      <c r="H73" s="1007"/>
      <c r="I73" s="1007"/>
      <c r="J73" s="1007"/>
      <c r="K73" s="1007"/>
      <c r="L73" s="1007"/>
      <c r="M73" s="1007"/>
      <c r="N73" s="1007"/>
      <c r="O73" s="1007"/>
      <c r="P73" s="1007"/>
      <c r="Q73" s="1007"/>
      <c r="R73" s="1007"/>
      <c r="S73" s="1007"/>
      <c r="T73" s="1007"/>
    </row>
    <row r="74" spans="1:20" ht="15" x14ac:dyDescent="0.2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5" x14ac:dyDescent="0.2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5" x14ac:dyDescent="0.2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5" x14ac:dyDescent="0.2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5" x14ac:dyDescent="0.2">
      <c r="B78" s="42" t="s">
        <v>10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 x14ac:dyDescent="0.2">
      <c r="B79" s="1002" t="s">
        <v>179</v>
      </c>
      <c r="C79" s="1002"/>
      <c r="D79" s="1002"/>
      <c r="E79" s="1002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36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07"/>
  <sheetViews>
    <sheetView tabSelected="1" view="pageBreakPreview" topLeftCell="A16" zoomScale="78" zoomScaleNormal="65" zoomScaleSheetLayoutView="78" workbookViewId="0">
      <selection activeCell="A98" sqref="A98:XFD103"/>
    </sheetView>
  </sheetViews>
  <sheetFormatPr defaultColWidth="9.140625" defaultRowHeight="18.75" x14ac:dyDescent="0.25"/>
  <cols>
    <col min="1" max="1" width="8.85546875" style="103" customWidth="1"/>
    <col min="2" max="2" width="32.7109375" style="103" customWidth="1"/>
    <col min="3" max="3" width="22.85546875" style="820" customWidth="1"/>
    <col min="4" max="4" width="22.140625" style="694" customWidth="1"/>
    <col min="5" max="5" width="21.5703125" style="711" customWidth="1"/>
    <col min="6" max="6" width="18.85546875" style="711" customWidth="1"/>
    <col min="7" max="7" width="15" style="145" customWidth="1"/>
    <col min="8" max="9" width="13.28515625" style="264" customWidth="1"/>
    <col min="10" max="10" width="14.42578125" style="265" customWidth="1"/>
    <col min="11" max="11" width="15.140625" style="264" customWidth="1"/>
    <col min="12" max="12" width="13.140625" style="264" customWidth="1"/>
    <col min="13" max="13" width="13.85546875" style="264" customWidth="1"/>
    <col min="14" max="14" width="15.7109375" style="264" customWidth="1"/>
    <col min="15" max="15" width="14.7109375" style="264" customWidth="1"/>
    <col min="16" max="16" width="15.42578125" style="264" customWidth="1"/>
    <col min="17" max="17" width="16.140625" style="303" customWidth="1"/>
    <col min="18" max="18" width="13.7109375" style="303" customWidth="1"/>
    <col min="19" max="19" width="14.140625" style="303" customWidth="1"/>
    <col min="20" max="21" width="14.28515625" style="303" customWidth="1"/>
    <col min="22" max="22" width="16.28515625" style="303" customWidth="1"/>
    <col min="23" max="23" width="15.5703125" style="303" customWidth="1"/>
    <col min="24" max="24" width="14" style="303" customWidth="1"/>
    <col min="25" max="25" width="14.42578125" style="303" customWidth="1"/>
    <col min="26" max="26" width="15.5703125" style="417" customWidth="1"/>
    <col min="27" max="27" width="1.140625" style="417" hidden="1" customWidth="1"/>
    <col min="28" max="28" width="2.85546875" style="417" hidden="1" customWidth="1"/>
    <col min="29" max="29" width="14.140625" style="417" customWidth="1"/>
    <col min="30" max="30" width="12.42578125" style="417" customWidth="1"/>
    <col min="31" max="31" width="13.5703125" style="417" customWidth="1"/>
    <col min="32" max="32" width="5.5703125" style="417" hidden="1" customWidth="1"/>
    <col min="33" max="33" width="7.5703125" style="417" hidden="1" customWidth="1"/>
    <col min="34" max="34" width="13" style="417" customWidth="1"/>
    <col min="35" max="35" width="11.7109375" style="417" customWidth="1"/>
    <col min="36" max="36" width="13.5703125" style="417" customWidth="1"/>
    <col min="37" max="37" width="6" style="417" hidden="1" customWidth="1"/>
    <col min="38" max="38" width="0.28515625" style="417" customWidth="1"/>
    <col min="39" max="39" width="14.5703125" style="417" customWidth="1"/>
    <col min="40" max="40" width="10.42578125" style="417" customWidth="1"/>
    <col min="41" max="41" width="15.7109375" style="195" customWidth="1"/>
    <col min="42" max="42" width="6.42578125" style="195" hidden="1" customWidth="1"/>
    <col min="43" max="43" width="0.28515625" style="195" customWidth="1"/>
    <col min="44" max="44" width="12.85546875" style="195" customWidth="1"/>
    <col min="45" max="45" width="9.5703125" style="195" customWidth="1"/>
    <col min="46" max="46" width="16.140625" style="195" customWidth="1"/>
    <col min="47" max="47" width="5" style="195" hidden="1" customWidth="1"/>
    <col min="48" max="48" width="0.28515625" style="195" customWidth="1"/>
    <col min="49" max="49" width="12.5703125" style="195" customWidth="1"/>
    <col min="50" max="50" width="11.140625" style="195" customWidth="1"/>
    <col min="51" max="51" width="14.140625" style="195" customWidth="1"/>
    <col min="52" max="52" width="12.85546875" style="195" customWidth="1"/>
    <col min="53" max="53" width="14.7109375" style="195" customWidth="1"/>
    <col min="54" max="54" width="26.140625" style="97" customWidth="1"/>
    <col min="55" max="55" width="20.28515625" style="661" customWidth="1"/>
    <col min="56" max="56" width="19.7109375" style="764" customWidth="1"/>
    <col min="57" max="57" width="24.28515625" style="860" customWidth="1"/>
    <col min="58" max="58" width="14.42578125" style="911" customWidth="1"/>
    <col min="59" max="16384" width="9.140625" style="97"/>
  </cols>
  <sheetData>
    <row r="1" spans="1:58" x14ac:dyDescent="0.25">
      <c r="G1" s="602"/>
      <c r="H1" s="603"/>
      <c r="I1" s="603"/>
      <c r="J1" s="604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  <c r="AC1" s="603"/>
      <c r="AD1" s="603"/>
      <c r="AE1" s="603"/>
      <c r="AF1" s="603"/>
      <c r="AG1" s="603"/>
      <c r="AH1" s="603"/>
      <c r="AI1" s="603"/>
      <c r="AJ1" s="603"/>
      <c r="AK1" s="603"/>
      <c r="AL1" s="603"/>
      <c r="AM1" s="603"/>
      <c r="AN1" s="603"/>
      <c r="AO1" s="603"/>
      <c r="AP1" s="603"/>
      <c r="AQ1" s="603"/>
      <c r="AR1" s="603"/>
      <c r="AS1" s="603"/>
      <c r="AT1" s="603"/>
      <c r="AU1" s="603"/>
      <c r="AV1" s="603"/>
      <c r="AW1" s="603"/>
      <c r="AX1" s="603"/>
      <c r="AY1" s="603"/>
      <c r="AZ1" s="603"/>
      <c r="BA1" s="603"/>
      <c r="BB1" s="605" t="s">
        <v>369</v>
      </c>
    </row>
    <row r="2" spans="1:58" s="106" customFormat="1" ht="24" customHeight="1" x14ac:dyDescent="0.25">
      <c r="A2" s="1087" t="s">
        <v>328</v>
      </c>
      <c r="B2" s="1087"/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  <c r="P2" s="1087"/>
      <c r="Q2" s="1087"/>
      <c r="R2" s="1087"/>
      <c r="S2" s="1087"/>
      <c r="T2" s="1087"/>
      <c r="U2" s="1087"/>
      <c r="V2" s="1087"/>
      <c r="W2" s="1087"/>
      <c r="X2" s="1087"/>
      <c r="Y2" s="1087"/>
      <c r="Z2" s="1087"/>
      <c r="AA2" s="1087"/>
      <c r="AB2" s="1087"/>
      <c r="AC2" s="1087"/>
      <c r="AD2" s="1087"/>
      <c r="AE2" s="1087"/>
      <c r="AF2" s="1087"/>
      <c r="AG2" s="1087"/>
      <c r="AH2" s="1087"/>
      <c r="AI2" s="1087"/>
      <c r="AJ2" s="1087"/>
      <c r="AK2" s="1087"/>
      <c r="AL2" s="1087"/>
      <c r="AM2" s="1087"/>
      <c r="AN2" s="1087"/>
      <c r="AO2" s="1087"/>
      <c r="AP2" s="1087"/>
      <c r="AQ2" s="1087"/>
      <c r="AR2" s="1087"/>
      <c r="AS2" s="1087"/>
      <c r="AT2" s="1087"/>
      <c r="AU2" s="1087"/>
      <c r="AV2" s="1087"/>
      <c r="AW2" s="1087"/>
      <c r="AX2" s="1087"/>
      <c r="AY2" s="1087"/>
      <c r="AZ2" s="1087"/>
      <c r="BA2" s="1087"/>
      <c r="BB2" s="1087"/>
      <c r="BC2" s="661"/>
      <c r="BD2" s="764"/>
      <c r="BE2" s="860"/>
      <c r="BF2" s="911"/>
    </row>
    <row r="3" spans="1:58" s="123" customFormat="1" ht="27.75" customHeight="1" x14ac:dyDescent="0.25">
      <c r="A3" s="1088" t="s">
        <v>444</v>
      </c>
      <c r="B3" s="1088"/>
      <c r="C3" s="1088"/>
      <c r="D3" s="1088"/>
      <c r="E3" s="1088"/>
      <c r="F3" s="1088"/>
      <c r="G3" s="1088"/>
      <c r="H3" s="1088"/>
      <c r="I3" s="1088"/>
      <c r="J3" s="1088"/>
      <c r="K3" s="1088"/>
      <c r="L3" s="1088"/>
      <c r="M3" s="1088"/>
      <c r="N3" s="1088"/>
      <c r="O3" s="1088"/>
      <c r="P3" s="1088"/>
      <c r="Q3" s="1088"/>
      <c r="R3" s="1088"/>
      <c r="S3" s="1088"/>
      <c r="T3" s="1088"/>
      <c r="U3" s="1088"/>
      <c r="V3" s="1088"/>
      <c r="W3" s="1088"/>
      <c r="X3" s="1088"/>
      <c r="Y3" s="1088"/>
      <c r="Z3" s="1088"/>
      <c r="AA3" s="1088"/>
      <c r="AB3" s="1088"/>
      <c r="AC3" s="1088"/>
      <c r="AD3" s="1088"/>
      <c r="AE3" s="1088"/>
      <c r="AF3" s="1088"/>
      <c r="AG3" s="1088"/>
      <c r="AH3" s="1088"/>
      <c r="AI3" s="1088"/>
      <c r="AJ3" s="1088"/>
      <c r="AK3" s="1088"/>
      <c r="AL3" s="1088"/>
      <c r="AM3" s="1088"/>
      <c r="AN3" s="1088"/>
      <c r="AO3" s="1088"/>
      <c r="AP3" s="1088"/>
      <c r="AQ3" s="1088"/>
      <c r="AR3" s="1088"/>
      <c r="AS3" s="1088"/>
      <c r="AT3" s="1088"/>
      <c r="AU3" s="1088"/>
      <c r="AV3" s="1088"/>
      <c r="AW3" s="1088"/>
      <c r="AX3" s="1088"/>
      <c r="AY3" s="1088"/>
      <c r="AZ3" s="1088"/>
      <c r="BA3" s="1088"/>
      <c r="BB3" s="1088"/>
      <c r="BC3" s="662"/>
      <c r="BD3" s="765"/>
      <c r="BE3" s="861"/>
      <c r="BF3" s="912"/>
    </row>
    <row r="4" spans="1:58" s="98" customFormat="1" ht="24" customHeight="1" x14ac:dyDescent="0.25">
      <c r="A4" s="1089" t="s">
        <v>231</v>
      </c>
      <c r="B4" s="1089"/>
      <c r="C4" s="1089"/>
      <c r="D4" s="1089"/>
      <c r="E4" s="1089"/>
      <c r="F4" s="1089"/>
      <c r="G4" s="1089"/>
      <c r="H4" s="1089"/>
      <c r="I4" s="1089"/>
      <c r="J4" s="1089"/>
      <c r="K4" s="1089"/>
      <c r="L4" s="1089"/>
      <c r="M4" s="1089"/>
      <c r="N4" s="1089"/>
      <c r="O4" s="1089"/>
      <c r="P4" s="1089"/>
      <c r="Q4" s="1089"/>
      <c r="R4" s="1089"/>
      <c r="S4" s="1089"/>
      <c r="T4" s="1089"/>
      <c r="U4" s="1089"/>
      <c r="V4" s="1089"/>
      <c r="W4" s="1089"/>
      <c r="X4" s="1089"/>
      <c r="Y4" s="1089"/>
      <c r="Z4" s="1089"/>
      <c r="AA4" s="1089"/>
      <c r="AB4" s="1089"/>
      <c r="AC4" s="1089"/>
      <c r="AD4" s="1089"/>
      <c r="AE4" s="1089"/>
      <c r="AF4" s="1089"/>
      <c r="AG4" s="1089"/>
      <c r="AH4" s="1089"/>
      <c r="AI4" s="1089"/>
      <c r="AJ4" s="1089"/>
      <c r="AK4" s="1089"/>
      <c r="AL4" s="1089"/>
      <c r="AM4" s="1089"/>
      <c r="AN4" s="1089"/>
      <c r="AO4" s="1089"/>
      <c r="AP4" s="1089"/>
      <c r="AQ4" s="1089"/>
      <c r="AR4" s="1089"/>
      <c r="AS4" s="1089"/>
      <c r="AT4" s="1089"/>
      <c r="AU4" s="1089"/>
      <c r="AV4" s="1089"/>
      <c r="AW4" s="1089"/>
      <c r="AX4" s="1089"/>
      <c r="AY4" s="1089"/>
      <c r="AZ4" s="1089"/>
      <c r="BA4" s="1089"/>
      <c r="BB4" s="1089"/>
      <c r="BC4" s="662"/>
      <c r="BD4" s="765"/>
      <c r="BE4" s="861"/>
      <c r="BF4" s="912"/>
    </row>
    <row r="5" spans="1:58" ht="19.5" thickBot="1" x14ac:dyDescent="0.3">
      <c r="A5" s="1090"/>
      <c r="B5" s="1090"/>
      <c r="C5" s="1090"/>
      <c r="D5" s="1090"/>
      <c r="E5" s="1090"/>
      <c r="F5" s="1090"/>
      <c r="G5" s="1090"/>
      <c r="H5" s="1090"/>
      <c r="I5" s="1090"/>
      <c r="J5" s="1090"/>
      <c r="K5" s="1090"/>
      <c r="L5" s="1090"/>
      <c r="M5" s="1090"/>
      <c r="N5" s="1090"/>
      <c r="O5" s="1090"/>
      <c r="P5" s="1090"/>
      <c r="Q5" s="1090"/>
      <c r="R5" s="1090"/>
      <c r="S5" s="1090"/>
      <c r="T5" s="1090"/>
      <c r="U5" s="1090"/>
      <c r="V5" s="1090"/>
      <c r="W5" s="1090"/>
      <c r="X5" s="1090"/>
      <c r="Y5" s="1090"/>
      <c r="Z5" s="1090"/>
      <c r="AA5" s="1090"/>
      <c r="AB5" s="1090"/>
      <c r="AC5" s="1090"/>
      <c r="AD5" s="1090"/>
      <c r="AE5" s="1090"/>
      <c r="AF5" s="1090"/>
      <c r="AG5" s="1090"/>
      <c r="AH5" s="1090"/>
      <c r="AI5" s="1090"/>
      <c r="AJ5" s="1090"/>
      <c r="AK5" s="1090"/>
      <c r="AL5" s="1090"/>
      <c r="AM5" s="1090"/>
      <c r="AN5" s="1090"/>
      <c r="AO5" s="1090"/>
      <c r="AP5" s="162"/>
      <c r="AQ5" s="163"/>
      <c r="AR5" s="164"/>
      <c r="AS5" s="164"/>
      <c r="AT5" s="165"/>
      <c r="AU5" s="165"/>
      <c r="AV5" s="165"/>
      <c r="AW5" s="165"/>
      <c r="AX5" s="165"/>
      <c r="AY5" s="165"/>
      <c r="AZ5" s="165"/>
      <c r="BA5" s="165"/>
      <c r="BB5" s="99" t="s">
        <v>222</v>
      </c>
    </row>
    <row r="6" spans="1:58" ht="15" customHeight="1" x14ac:dyDescent="0.25">
      <c r="A6" s="1091" t="s">
        <v>281</v>
      </c>
      <c r="B6" s="1127" t="s">
        <v>227</v>
      </c>
      <c r="C6" s="1055" t="s">
        <v>224</v>
      </c>
      <c r="D6" s="1057" t="s">
        <v>4</v>
      </c>
      <c r="E6" s="1108" t="s">
        <v>220</v>
      </c>
      <c r="F6" s="1109"/>
      <c r="G6" s="1110"/>
      <c r="H6" s="1094" t="s">
        <v>219</v>
      </c>
      <c r="I6" s="1095"/>
      <c r="J6" s="1095"/>
      <c r="K6" s="1095"/>
      <c r="L6" s="1095"/>
      <c r="M6" s="1095"/>
      <c r="N6" s="1095"/>
      <c r="O6" s="1095"/>
      <c r="P6" s="1095"/>
      <c r="Q6" s="1095"/>
      <c r="R6" s="1095"/>
      <c r="S6" s="1095"/>
      <c r="T6" s="1095"/>
      <c r="U6" s="1095"/>
      <c r="V6" s="1095"/>
      <c r="W6" s="1095"/>
      <c r="X6" s="1095"/>
      <c r="Y6" s="1095"/>
      <c r="Z6" s="1095"/>
      <c r="AA6" s="1095"/>
      <c r="AB6" s="1095"/>
      <c r="AC6" s="1095"/>
      <c r="AD6" s="1095"/>
      <c r="AE6" s="1095"/>
      <c r="AF6" s="1095"/>
      <c r="AG6" s="1095"/>
      <c r="AH6" s="1095"/>
      <c r="AI6" s="1095"/>
      <c r="AJ6" s="1095"/>
      <c r="AK6" s="1095"/>
      <c r="AL6" s="1095"/>
      <c r="AM6" s="1095"/>
      <c r="AN6" s="1095"/>
      <c r="AO6" s="1095"/>
      <c r="AP6" s="1095"/>
      <c r="AQ6" s="1095"/>
      <c r="AR6" s="1096"/>
      <c r="AS6" s="1096"/>
      <c r="AT6" s="1096"/>
      <c r="AU6" s="1096"/>
      <c r="AV6" s="1096"/>
      <c r="AW6" s="1096"/>
      <c r="AX6" s="1096"/>
      <c r="AY6" s="1096"/>
      <c r="AZ6" s="1096"/>
      <c r="BA6" s="1097"/>
      <c r="BB6" s="1098" t="s">
        <v>387</v>
      </c>
    </row>
    <row r="7" spans="1:58" ht="28.5" customHeight="1" x14ac:dyDescent="0.25">
      <c r="A7" s="1092"/>
      <c r="B7" s="1128"/>
      <c r="C7" s="1033"/>
      <c r="D7" s="1058"/>
      <c r="E7" s="1121" t="s">
        <v>416</v>
      </c>
      <c r="F7" s="1123" t="s">
        <v>226</v>
      </c>
      <c r="G7" s="1125" t="s">
        <v>300</v>
      </c>
      <c r="H7" s="1073" t="s">
        <v>298</v>
      </c>
      <c r="I7" s="1074"/>
      <c r="J7" s="1075"/>
      <c r="K7" s="1073" t="s">
        <v>299</v>
      </c>
      <c r="L7" s="1074"/>
      <c r="M7" s="1075"/>
      <c r="N7" s="1079" t="s">
        <v>303</v>
      </c>
      <c r="O7" s="1080"/>
      <c r="P7" s="1081"/>
      <c r="Q7" s="1076" t="s">
        <v>305</v>
      </c>
      <c r="R7" s="1077"/>
      <c r="S7" s="1078"/>
      <c r="T7" s="1084" t="s">
        <v>306</v>
      </c>
      <c r="U7" s="1085"/>
      <c r="V7" s="1086"/>
      <c r="W7" s="1076" t="s">
        <v>307</v>
      </c>
      <c r="X7" s="1077"/>
      <c r="Y7" s="1078"/>
      <c r="Z7" s="1101" t="s">
        <v>309</v>
      </c>
      <c r="AA7" s="1102"/>
      <c r="AB7" s="1102"/>
      <c r="AC7" s="1103"/>
      <c r="AD7" s="1104"/>
      <c r="AE7" s="1101" t="s">
        <v>310</v>
      </c>
      <c r="AF7" s="1102"/>
      <c r="AG7" s="1102"/>
      <c r="AH7" s="1103"/>
      <c r="AI7" s="1104"/>
      <c r="AJ7" s="1101" t="s">
        <v>311</v>
      </c>
      <c r="AK7" s="1102"/>
      <c r="AL7" s="1102"/>
      <c r="AM7" s="1103"/>
      <c r="AN7" s="1104"/>
      <c r="AO7" s="1082" t="s">
        <v>313</v>
      </c>
      <c r="AP7" s="1082"/>
      <c r="AQ7" s="1082"/>
      <c r="AR7" s="1083"/>
      <c r="AS7" s="1083"/>
      <c r="AT7" s="1082" t="s">
        <v>314</v>
      </c>
      <c r="AU7" s="1082"/>
      <c r="AV7" s="1082"/>
      <c r="AW7" s="1083"/>
      <c r="AX7" s="1083"/>
      <c r="AY7" s="1082" t="s">
        <v>315</v>
      </c>
      <c r="AZ7" s="1082"/>
      <c r="BA7" s="1082"/>
      <c r="BB7" s="1099"/>
    </row>
    <row r="8" spans="1:58" ht="41.25" customHeight="1" x14ac:dyDescent="0.25">
      <c r="A8" s="1093"/>
      <c r="B8" s="1129"/>
      <c r="C8" s="1056"/>
      <c r="D8" s="1059"/>
      <c r="E8" s="1122"/>
      <c r="F8" s="1124"/>
      <c r="G8" s="1126"/>
      <c r="H8" s="198" t="s">
        <v>301</v>
      </c>
      <c r="I8" s="199" t="s">
        <v>302</v>
      </c>
      <c r="J8" s="200" t="s">
        <v>300</v>
      </c>
      <c r="K8" s="199" t="s">
        <v>301</v>
      </c>
      <c r="L8" s="199" t="s">
        <v>302</v>
      </c>
      <c r="M8" s="201" t="s">
        <v>300</v>
      </c>
      <c r="N8" s="202" t="s">
        <v>301</v>
      </c>
      <c r="O8" s="199" t="s">
        <v>302</v>
      </c>
      <c r="P8" s="203" t="s">
        <v>300</v>
      </c>
      <c r="Q8" s="267" t="s">
        <v>301</v>
      </c>
      <c r="R8" s="268" t="s">
        <v>302</v>
      </c>
      <c r="S8" s="269" t="s">
        <v>300</v>
      </c>
      <c r="T8" s="267" t="s">
        <v>301</v>
      </c>
      <c r="U8" s="268" t="s">
        <v>302</v>
      </c>
      <c r="V8" s="269" t="s">
        <v>300</v>
      </c>
      <c r="W8" s="267" t="s">
        <v>301</v>
      </c>
      <c r="X8" s="268" t="s">
        <v>302</v>
      </c>
      <c r="Y8" s="269" t="s">
        <v>300</v>
      </c>
      <c r="Z8" s="310" t="s">
        <v>301</v>
      </c>
      <c r="AA8" s="311" t="s">
        <v>302</v>
      </c>
      <c r="AB8" s="312" t="s">
        <v>300</v>
      </c>
      <c r="AC8" s="311" t="s">
        <v>302</v>
      </c>
      <c r="AD8" s="312" t="s">
        <v>300</v>
      </c>
      <c r="AE8" s="310" t="s">
        <v>301</v>
      </c>
      <c r="AF8" s="313" t="s">
        <v>302</v>
      </c>
      <c r="AG8" s="312" t="s">
        <v>300</v>
      </c>
      <c r="AH8" s="311" t="s">
        <v>302</v>
      </c>
      <c r="AI8" s="312" t="s">
        <v>300</v>
      </c>
      <c r="AJ8" s="310" t="s">
        <v>301</v>
      </c>
      <c r="AK8" s="313" t="s">
        <v>302</v>
      </c>
      <c r="AL8" s="312" t="s">
        <v>300</v>
      </c>
      <c r="AM8" s="311" t="s">
        <v>302</v>
      </c>
      <c r="AN8" s="314" t="s">
        <v>300</v>
      </c>
      <c r="AO8" s="166" t="s">
        <v>301</v>
      </c>
      <c r="AP8" s="166" t="s">
        <v>302</v>
      </c>
      <c r="AQ8" s="167" t="s">
        <v>300</v>
      </c>
      <c r="AR8" s="166" t="s">
        <v>302</v>
      </c>
      <c r="AS8" s="167" t="s">
        <v>300</v>
      </c>
      <c r="AT8" s="166" t="s">
        <v>301</v>
      </c>
      <c r="AU8" s="166" t="s">
        <v>302</v>
      </c>
      <c r="AV8" s="167" t="s">
        <v>300</v>
      </c>
      <c r="AW8" s="166" t="s">
        <v>302</v>
      </c>
      <c r="AX8" s="167" t="s">
        <v>300</v>
      </c>
      <c r="AY8" s="166" t="s">
        <v>301</v>
      </c>
      <c r="AZ8" s="166" t="s">
        <v>302</v>
      </c>
      <c r="BA8" s="167" t="s">
        <v>300</v>
      </c>
      <c r="BB8" s="1100"/>
    </row>
    <row r="9" spans="1:58" s="100" customFormat="1" ht="39" customHeight="1" thickBot="1" x14ac:dyDescent="0.3">
      <c r="A9" s="116">
        <v>1</v>
      </c>
      <c r="B9" s="117">
        <v>2</v>
      </c>
      <c r="C9" s="815">
        <v>3</v>
      </c>
      <c r="D9" s="695">
        <v>4</v>
      </c>
      <c r="E9" s="133" t="s">
        <v>385</v>
      </c>
      <c r="F9" s="900">
        <v>6</v>
      </c>
      <c r="G9" s="134">
        <v>7</v>
      </c>
      <c r="H9" s="204">
        <v>8</v>
      </c>
      <c r="I9" s="205">
        <v>9</v>
      </c>
      <c r="J9" s="206">
        <v>10</v>
      </c>
      <c r="K9" s="205">
        <v>11</v>
      </c>
      <c r="L9" s="204">
        <v>12</v>
      </c>
      <c r="M9" s="207">
        <v>13</v>
      </c>
      <c r="N9" s="205">
        <v>14</v>
      </c>
      <c r="O9" s="204">
        <v>15</v>
      </c>
      <c r="P9" s="207">
        <v>16</v>
      </c>
      <c r="Q9" s="270">
        <v>17</v>
      </c>
      <c r="R9" s="271">
        <v>18</v>
      </c>
      <c r="S9" s="272">
        <v>19</v>
      </c>
      <c r="T9" s="270">
        <v>20</v>
      </c>
      <c r="U9" s="271">
        <v>21</v>
      </c>
      <c r="V9" s="272">
        <v>22</v>
      </c>
      <c r="W9" s="270">
        <v>23</v>
      </c>
      <c r="X9" s="271">
        <v>24</v>
      </c>
      <c r="Y9" s="272">
        <v>25</v>
      </c>
      <c r="Z9" s="315">
        <v>26</v>
      </c>
      <c r="AA9" s="316">
        <v>24</v>
      </c>
      <c r="AB9" s="317">
        <v>25</v>
      </c>
      <c r="AC9" s="316">
        <v>27</v>
      </c>
      <c r="AD9" s="318">
        <v>28</v>
      </c>
      <c r="AE9" s="319">
        <v>29</v>
      </c>
      <c r="AF9" s="320">
        <v>30</v>
      </c>
      <c r="AG9" s="317">
        <v>31</v>
      </c>
      <c r="AH9" s="316">
        <v>30</v>
      </c>
      <c r="AI9" s="318">
        <v>31</v>
      </c>
      <c r="AJ9" s="319">
        <v>32</v>
      </c>
      <c r="AK9" s="320">
        <v>33</v>
      </c>
      <c r="AL9" s="317">
        <v>34</v>
      </c>
      <c r="AM9" s="316">
        <v>33</v>
      </c>
      <c r="AN9" s="321">
        <v>34</v>
      </c>
      <c r="AO9" s="168">
        <v>35</v>
      </c>
      <c r="AP9" s="168">
        <v>36</v>
      </c>
      <c r="AQ9" s="169">
        <v>37</v>
      </c>
      <c r="AR9" s="168">
        <v>36</v>
      </c>
      <c r="AS9" s="169">
        <v>37</v>
      </c>
      <c r="AT9" s="168">
        <v>38</v>
      </c>
      <c r="AU9" s="168">
        <v>39</v>
      </c>
      <c r="AV9" s="169">
        <v>40</v>
      </c>
      <c r="AW9" s="168">
        <v>39</v>
      </c>
      <c r="AX9" s="169">
        <v>40</v>
      </c>
      <c r="AY9" s="168">
        <v>41</v>
      </c>
      <c r="AZ9" s="168">
        <v>42</v>
      </c>
      <c r="BA9" s="170">
        <v>43</v>
      </c>
      <c r="BB9" s="647">
        <v>44</v>
      </c>
      <c r="BC9" s="665" t="s">
        <v>374</v>
      </c>
      <c r="BD9" s="806" t="s">
        <v>399</v>
      </c>
      <c r="BE9" s="860" t="s">
        <v>425</v>
      </c>
      <c r="BF9" s="911"/>
    </row>
    <row r="10" spans="1:58" ht="19.5" customHeight="1" thickBot="1" x14ac:dyDescent="0.3">
      <c r="A10" s="1111" t="s">
        <v>228</v>
      </c>
      <c r="B10" s="1112"/>
      <c r="C10" s="1113"/>
      <c r="D10" s="696" t="s">
        <v>223</v>
      </c>
      <c r="E10" s="688">
        <f>SUM(H10,K10,N10,Q10,T10,W10,Z10,AE10,AJ10,AO10,AT10,AY10)</f>
        <v>52013.364050000004</v>
      </c>
      <c r="F10" s="690">
        <f t="shared" ref="F10:F12" si="0">SUM(I10,L10,O10,R10,U10,X10,AC10,AH10,AM10,AR10,AW10,AZ10)</f>
        <v>36432.001710000004</v>
      </c>
      <c r="G10" s="715">
        <f>SUM(F10/E10*100)</f>
        <v>70.043540492743801</v>
      </c>
      <c r="H10" s="208">
        <f>SUM(H147,H182,H186)</f>
        <v>3</v>
      </c>
      <c r="I10" s="208">
        <f>SUM(I147,I182,I186)</f>
        <v>3</v>
      </c>
      <c r="J10" s="209">
        <f>SUM(I10/H10*100%)</f>
        <v>1</v>
      </c>
      <c r="K10" s="208">
        <f>SUM(K147,K182,K186)</f>
        <v>159</v>
      </c>
      <c r="L10" s="208">
        <f>SUM(L147,L182,L186)</f>
        <v>159</v>
      </c>
      <c r="M10" s="210">
        <f>SUM(L10/K10*100%)</f>
        <v>1</v>
      </c>
      <c r="N10" s="208">
        <f>SUM(N147,N182,N186)</f>
        <v>4214.2814600000002</v>
      </c>
      <c r="O10" s="208">
        <f>SUM(O147,O182,O186)</f>
        <v>4214.2814600000002</v>
      </c>
      <c r="P10" s="640">
        <f>SUM(O10/N10*100)</f>
        <v>100</v>
      </c>
      <c r="Q10" s="594">
        <f>SUM(Q147,Q182,Q186)</f>
        <v>1904.16317</v>
      </c>
      <c r="R10" s="594">
        <f>SUM(R147,R182,R186)</f>
        <v>1904.16317</v>
      </c>
      <c r="S10" s="595">
        <f>SUM(R10/Q10*100)</f>
        <v>100</v>
      </c>
      <c r="T10" s="594">
        <f>SUM(T147,T182,T186)</f>
        <v>452.26963999999998</v>
      </c>
      <c r="U10" s="594">
        <f>SUM(U147,U182,U186)</f>
        <v>452.26963999999998</v>
      </c>
      <c r="V10" s="595">
        <f>SUM(U10/T10*100)</f>
        <v>100</v>
      </c>
      <c r="W10" s="594">
        <f>SUM(W147,W182,W186)</f>
        <v>8950.2717900000007</v>
      </c>
      <c r="X10" s="594">
        <f>SUM(X147,X182,X186)</f>
        <v>8950.2717900000007</v>
      </c>
      <c r="Y10" s="273">
        <f>SUM(X10/W10*100)</f>
        <v>100</v>
      </c>
      <c r="Z10" s="950">
        <f>SUM(Z147,Z182,Z186)</f>
        <v>1277.36868</v>
      </c>
      <c r="AA10" s="322"/>
      <c r="AB10" s="323"/>
      <c r="AC10" s="950">
        <f>SUM(AC147,AC182,AC186)</f>
        <v>1277.36868</v>
      </c>
      <c r="AD10" s="324">
        <f>SUM(AC10/Z10*100%)</f>
        <v>1</v>
      </c>
      <c r="AE10" s="950">
        <f>SUM(AE147,AE182,AE186)</f>
        <v>3790.0659100000003</v>
      </c>
      <c r="AF10" s="322"/>
      <c r="AG10" s="325"/>
      <c r="AH10" s="950">
        <f>SUM(AH147,AH182,AH186)</f>
        <v>3790.0659100000003</v>
      </c>
      <c r="AI10" s="324">
        <f>SUM(AH10/AE10*100%)</f>
        <v>1</v>
      </c>
      <c r="AJ10" s="950">
        <f>SUM(AJ147,AJ182,AJ186)</f>
        <v>12744.943740000001</v>
      </c>
      <c r="AK10" s="322"/>
      <c r="AL10" s="323"/>
      <c r="AM10" s="950">
        <f>SUM(AM147,AM182,AM186)</f>
        <v>12744.943740000001</v>
      </c>
      <c r="AN10" s="324">
        <f>SUM(AM10/AJ10*100%)</f>
        <v>1</v>
      </c>
      <c r="AO10" s="951">
        <f>SUM(AO147,AO182,AO186)</f>
        <v>1908.2691600000001</v>
      </c>
      <c r="AP10" s="171"/>
      <c r="AQ10" s="172"/>
      <c r="AR10" s="951">
        <f>SUM(AR147,AR182,AR186)</f>
        <v>1908.2691600000001</v>
      </c>
      <c r="AS10" s="173">
        <f>SUM(AR10/AO10*100%)</f>
        <v>1</v>
      </c>
      <c r="AT10" s="951">
        <f>SUM(AT147,AT182,AT186)</f>
        <v>2139.4381400000002</v>
      </c>
      <c r="AU10" s="171"/>
      <c r="AV10" s="172"/>
      <c r="AW10" s="951">
        <f>SUM(AW147,AW182,AW186)</f>
        <v>1028.36816</v>
      </c>
      <c r="AX10" s="173">
        <f>SUM(AW10/AT10*100%)</f>
        <v>0.48067207028477105</v>
      </c>
      <c r="AY10" s="951">
        <f>SUM(AY147,AY182,AY186)</f>
        <v>14470.292359999999</v>
      </c>
      <c r="AZ10" s="951">
        <f>SUM(AZ147,AZ182,AZ186)</f>
        <v>0</v>
      </c>
      <c r="BA10" s="182">
        <f>SUM(AZ10/AY10*100)</f>
        <v>0</v>
      </c>
      <c r="BB10" s="1117"/>
      <c r="BC10" s="664">
        <f>SUM(H10,K10,N10,Q10,T10,W10,Z10,AE10,AJ10)</f>
        <v>33495.364390000002</v>
      </c>
      <c r="BD10" s="774">
        <f>SUM(H10,K10,N10,Q10,T10,W10)</f>
        <v>15682.986060000001</v>
      </c>
      <c r="BE10" s="863">
        <f>SUM(H10,K10,N10)</f>
        <v>4376.2814600000002</v>
      </c>
    </row>
    <row r="11" spans="1:58" ht="19.5" thickBot="1" x14ac:dyDescent="0.3">
      <c r="A11" s="1114"/>
      <c r="B11" s="1115"/>
      <c r="C11" s="1116"/>
      <c r="D11" s="697" t="s">
        <v>7</v>
      </c>
      <c r="E11" s="690">
        <f t="shared" ref="E11:E12" si="1">SUM(H11,K11,N11,Q11,T11,W11,Z11,AE11,AJ11,AO11,AT11,AY11)</f>
        <v>52013.364050000004</v>
      </c>
      <c r="F11" s="690">
        <f t="shared" si="0"/>
        <v>36432.001710000004</v>
      </c>
      <c r="G11" s="691">
        <f>SUM(F11/E11*100)</f>
        <v>70.043540492743801</v>
      </c>
      <c r="H11" s="208">
        <f>SUM(H148,H183,H187)</f>
        <v>3</v>
      </c>
      <c r="I11" s="208">
        <f>SUM(I148,I183,I187)</f>
        <v>3</v>
      </c>
      <c r="J11" s="209">
        <f>SUM(I11/H11*100%)</f>
        <v>1</v>
      </c>
      <c r="K11" s="208">
        <f t="shared" ref="K11:L11" si="2">SUM(K148,K183,K187)</f>
        <v>159</v>
      </c>
      <c r="L11" s="208">
        <f t="shared" si="2"/>
        <v>159</v>
      </c>
      <c r="M11" s="210">
        <f>SUM(L11/K11*100%)</f>
        <v>1</v>
      </c>
      <c r="N11" s="208">
        <f t="shared" ref="N11:O11" si="3">SUM(N148,N183,N187)</f>
        <v>4214.2814600000002</v>
      </c>
      <c r="O11" s="208">
        <f t="shared" si="3"/>
        <v>4214.2814600000002</v>
      </c>
      <c r="P11" s="640">
        <f>SUM(O11/N11*100)</f>
        <v>100</v>
      </c>
      <c r="Q11" s="594">
        <f>SUM(Q148,Q183,Q187)</f>
        <v>1904.16317</v>
      </c>
      <c r="R11" s="594">
        <f>SUM(R148,R183,R187)</f>
        <v>1904.16317</v>
      </c>
      <c r="S11" s="595">
        <f>SUM(R11/Q11*100)</f>
        <v>100</v>
      </c>
      <c r="T11" s="594">
        <f>SUM(T148,T183,T187)</f>
        <v>452.26963999999998</v>
      </c>
      <c r="U11" s="594">
        <f>SUM(U148,U183,U187)</f>
        <v>452.26963999999998</v>
      </c>
      <c r="V11" s="595">
        <f>SUM(U11/T11*100)</f>
        <v>100</v>
      </c>
      <c r="W11" s="594">
        <f>SUM(W148,W183,W187)</f>
        <v>8950.2717900000007</v>
      </c>
      <c r="X11" s="594">
        <f>SUM(X148,X183,X187)</f>
        <v>8950.2717900000007</v>
      </c>
      <c r="Y11" s="273">
        <f>SUM(X11/W11*100)</f>
        <v>100</v>
      </c>
      <c r="Z11" s="950">
        <f>SUM(Z148,Z183,Z187)</f>
        <v>1277.36868</v>
      </c>
      <c r="AA11" s="328"/>
      <c r="AB11" s="329"/>
      <c r="AC11" s="950">
        <f>SUM(AC148,AC183,AC187)</f>
        <v>1277.36868</v>
      </c>
      <c r="AD11" s="324">
        <f>SUM(AC11/Z11*100%)</f>
        <v>1</v>
      </c>
      <c r="AE11" s="950">
        <f>SUM(AE148,AE183,AE187)</f>
        <v>3790.0659100000003</v>
      </c>
      <c r="AF11" s="328"/>
      <c r="AG11" s="330"/>
      <c r="AH11" s="950">
        <f>SUM(AH148,AH183,AH187)</f>
        <v>3790.0659100000003</v>
      </c>
      <c r="AI11" s="324">
        <f>SUM(AH11/AE11*100%)</f>
        <v>1</v>
      </c>
      <c r="AJ11" s="950">
        <f>SUM(AJ148,AJ183,AJ187)</f>
        <v>12744.943740000001</v>
      </c>
      <c r="AK11" s="328"/>
      <c r="AL11" s="329"/>
      <c r="AM11" s="950">
        <f>SUM(AM148,AM183,AM187)</f>
        <v>12744.943740000001</v>
      </c>
      <c r="AN11" s="324">
        <f>SUM(AM11/AJ11*100%)</f>
        <v>1</v>
      </c>
      <c r="AO11" s="951">
        <f>SUM(AO148,AO183,AO187)</f>
        <v>1908.2691600000001</v>
      </c>
      <c r="AP11" s="174"/>
      <c r="AQ11" s="175"/>
      <c r="AR11" s="951">
        <f>SUM(AR148,AR183,AR187)</f>
        <v>1908.2691600000001</v>
      </c>
      <c r="AS11" s="173">
        <f>SUM(AR11/AO11*100%)</f>
        <v>1</v>
      </c>
      <c r="AT11" s="951">
        <f>SUM(AT148,AT183,AT187)</f>
        <v>2139.4381400000002</v>
      </c>
      <c r="AU11" s="174"/>
      <c r="AV11" s="175"/>
      <c r="AW11" s="951">
        <f>SUM(AW148,AW183,AW187)</f>
        <v>1028.36816</v>
      </c>
      <c r="AX11" s="173">
        <f>SUM(AW11/AT11*100%)</f>
        <v>0.48067207028477105</v>
      </c>
      <c r="AY11" s="951">
        <f>SUM(AY148,AY183,AY187)</f>
        <v>14470.292359999999</v>
      </c>
      <c r="AZ11" s="951">
        <f>SUM(AZ148,AZ183,AZ187)</f>
        <v>0</v>
      </c>
      <c r="BA11" s="182">
        <f>SUM(AZ11/AY11*100)</f>
        <v>0</v>
      </c>
      <c r="BB11" s="1106"/>
      <c r="BC11" s="664">
        <f t="shared" ref="BC11:BC12" si="4">SUM(H11,K11,N11,Q11,T11,W11,Z11,AE11,AJ11)</f>
        <v>33495.364390000002</v>
      </c>
      <c r="BD11" s="774">
        <f t="shared" ref="BD11:BD12" si="5">SUM(H11,K11,N11,Q11,T11,W11)</f>
        <v>15682.986060000001</v>
      </c>
      <c r="BE11" s="863">
        <f t="shared" ref="BE11:BE14" si="6">SUM(H11,K11,N11)</f>
        <v>4376.2814600000002</v>
      </c>
    </row>
    <row r="12" spans="1:58" ht="37.15" customHeight="1" thickBot="1" x14ac:dyDescent="0.3">
      <c r="A12" s="1114"/>
      <c r="B12" s="1115"/>
      <c r="C12" s="1116"/>
      <c r="D12" s="717" t="s">
        <v>386</v>
      </c>
      <c r="E12" s="690">
        <f t="shared" si="1"/>
        <v>5137.5429100000001</v>
      </c>
      <c r="F12" s="690">
        <f t="shared" si="0"/>
        <v>3832.9065399999999</v>
      </c>
      <c r="G12" s="691">
        <f>SUM(F12/E12*100)</f>
        <v>74.605830202204572</v>
      </c>
      <c r="H12" s="208">
        <f>SUM(H149,H184)</f>
        <v>0</v>
      </c>
      <c r="I12" s="208">
        <f>SUM(I149,I184)</f>
        <v>0</v>
      </c>
      <c r="J12" s="209" t="e">
        <f>SUM(I12/H12*100%)</f>
        <v>#DIV/0!</v>
      </c>
      <c r="K12" s="208">
        <f>SUM(K149,K184)</f>
        <v>0</v>
      </c>
      <c r="L12" s="208">
        <f>SUM(L149,L184)</f>
        <v>0</v>
      </c>
      <c r="M12" s="210" t="e">
        <f>SUM(L12/K12*100%)</f>
        <v>#DIV/0!</v>
      </c>
      <c r="N12" s="208">
        <f>SUM(N149,N184)</f>
        <v>970.87627999999995</v>
      </c>
      <c r="O12" s="208">
        <f>SUM(O149,O184)</f>
        <v>970.87627999999995</v>
      </c>
      <c r="P12" s="211">
        <f>SUM(O12/N12*100)</f>
        <v>100</v>
      </c>
      <c r="Q12" s="594">
        <f>SUM(Q149,Q184)</f>
        <v>869.78013999999996</v>
      </c>
      <c r="R12" s="594">
        <f t="shared" ref="R12" si="7">SUM(R149,R184)</f>
        <v>869.78013999999996</v>
      </c>
      <c r="S12" s="596">
        <f>SUM(R12/Q12*100)</f>
        <v>100</v>
      </c>
      <c r="T12" s="594">
        <f t="shared" ref="T12:U12" si="8">SUM(T149,T184)</f>
        <v>315.93813999999998</v>
      </c>
      <c r="U12" s="594">
        <f t="shared" si="8"/>
        <v>315.93813999999998</v>
      </c>
      <c r="V12" s="641">
        <f>SUM(U12/T12*100)</f>
        <v>100</v>
      </c>
      <c r="W12" s="594">
        <f t="shared" ref="W12:X12" si="9">SUM(W149,W184)</f>
        <v>80</v>
      </c>
      <c r="X12" s="594">
        <f t="shared" si="9"/>
        <v>80</v>
      </c>
      <c r="Y12" s="273">
        <f>SUM(X12/W12*100)</f>
        <v>100</v>
      </c>
      <c r="Z12" s="950">
        <f t="shared" ref="Z12" si="10">SUM(Z149,Z184)</f>
        <v>290</v>
      </c>
      <c r="AA12" s="328"/>
      <c r="AB12" s="329"/>
      <c r="AC12" s="950">
        <f t="shared" ref="AC12" si="11">SUM(AC149,AC184)</f>
        <v>290.93813999999998</v>
      </c>
      <c r="AD12" s="324">
        <f>SUM(AC12/Z12*100%)</f>
        <v>1.0032349655172412</v>
      </c>
      <c r="AE12" s="950">
        <f t="shared" ref="AE12" si="12">SUM(AE149,AE184)</f>
        <v>305.93441999999999</v>
      </c>
      <c r="AF12" s="328"/>
      <c r="AG12" s="330"/>
      <c r="AH12" s="950">
        <f t="shared" ref="AH12" si="13">SUM(AH149,AH184)</f>
        <v>305.93441999999999</v>
      </c>
      <c r="AI12" s="324">
        <f>SUM(AH12/AE12*100%)</f>
        <v>1</v>
      </c>
      <c r="AJ12" s="950">
        <f t="shared" ref="AJ12" si="14">SUM(AJ149,AJ184)</f>
        <v>377.56313999999998</v>
      </c>
      <c r="AK12" s="328"/>
      <c r="AL12" s="329"/>
      <c r="AM12" s="950">
        <f t="shared" ref="AM12:AO12" si="15">SUM(AM149,AM184)</f>
        <v>377.56313999999998</v>
      </c>
      <c r="AN12" s="324">
        <f>SUM(AM12/AJ12*100%)</f>
        <v>1</v>
      </c>
      <c r="AO12" s="951">
        <f t="shared" si="15"/>
        <v>315.93813999999998</v>
      </c>
      <c r="AP12" s="174"/>
      <c r="AQ12" s="175"/>
      <c r="AR12" s="951">
        <f t="shared" ref="AR12" si="16">SUM(AR149,AR184)</f>
        <v>315.93813999999998</v>
      </c>
      <c r="AS12" s="173">
        <f>SUM(AR12/AO12*100%)</f>
        <v>1</v>
      </c>
      <c r="AT12" s="951">
        <f t="shared" ref="AT12" si="17">SUM(AT149,AT184)</f>
        <v>305.93813999999998</v>
      </c>
      <c r="AU12" s="174"/>
      <c r="AV12" s="175"/>
      <c r="AW12" s="951">
        <f t="shared" ref="AW12" si="18">SUM(AW149,AW184)</f>
        <v>305.93813999999998</v>
      </c>
      <c r="AX12" s="173">
        <f>SUM(AW12/AT12*100%)</f>
        <v>1</v>
      </c>
      <c r="AY12" s="951">
        <f t="shared" ref="AY12:AZ12" si="19">SUM(AY149,AY184)</f>
        <v>1305.5745099999999</v>
      </c>
      <c r="AZ12" s="951">
        <f t="shared" si="19"/>
        <v>0</v>
      </c>
      <c r="BA12" s="182">
        <f>SUM(AZ12/AY12*100)</f>
        <v>0</v>
      </c>
      <c r="BB12" s="1106"/>
      <c r="BC12" s="664">
        <f t="shared" si="4"/>
        <v>3210.0921199999993</v>
      </c>
      <c r="BD12" s="774">
        <f t="shared" si="5"/>
        <v>2236.5945599999995</v>
      </c>
      <c r="BE12" s="863">
        <f t="shared" si="6"/>
        <v>970.87627999999995</v>
      </c>
    </row>
    <row r="13" spans="1:58" ht="37.15" customHeight="1" x14ac:dyDescent="0.25">
      <c r="A13" s="908"/>
      <c r="B13" s="909"/>
      <c r="C13" s="909"/>
      <c r="D13" s="949" t="s">
        <v>283</v>
      </c>
      <c r="E13" s="690">
        <f t="shared" ref="E13" si="20">SUM(H13,K13,N13,Q13,T13,W13,Z13,AE13,AJ13,AO13,AT13,AY13)</f>
        <v>6417.5</v>
      </c>
      <c r="F13" s="690">
        <f t="shared" ref="F13" si="21">SUM(I13,L13,O13,R13,U13,X13,AC13,AH13,AM13,AR13,AW13,AZ13)</f>
        <v>599.10852</v>
      </c>
      <c r="G13" s="691">
        <f>SUM(F13/E13*100)</f>
        <v>9.3355437475652518</v>
      </c>
      <c r="H13" s="208">
        <f>SUM(H188)</f>
        <v>0</v>
      </c>
      <c r="I13" s="208">
        <f>SUM(I188)</f>
        <v>0</v>
      </c>
      <c r="J13" s="209" t="e">
        <f>SUM(I13/H13*100%)</f>
        <v>#DIV/0!</v>
      </c>
      <c r="K13" s="208">
        <f>SUM(K188)</f>
        <v>0</v>
      </c>
      <c r="L13" s="208">
        <f>SUM(L188)</f>
        <v>0</v>
      </c>
      <c r="M13" s="210" t="e">
        <f>SUM(L13/K13*100%)</f>
        <v>#DIV/0!</v>
      </c>
      <c r="N13" s="208">
        <f>SUM(N188)</f>
        <v>0</v>
      </c>
      <c r="O13" s="208">
        <f>SUM(O188)</f>
        <v>0</v>
      </c>
      <c r="P13" s="211" t="e">
        <f>SUM(O13/N13*100)</f>
        <v>#DIV/0!</v>
      </c>
      <c r="Q13" s="594">
        <f>SUM(Q188)</f>
        <v>0</v>
      </c>
      <c r="R13" s="594">
        <f>SUM(R188)</f>
        <v>0</v>
      </c>
      <c r="S13" s="596" t="e">
        <f>SUM(R13/Q13*100)</f>
        <v>#DIV/0!</v>
      </c>
      <c r="T13" s="594">
        <f>SUM(T188)</f>
        <v>0</v>
      </c>
      <c r="U13" s="594">
        <f>SUM(U188)</f>
        <v>0</v>
      </c>
      <c r="V13" s="641" t="e">
        <f>SUM(U13/T13*100)</f>
        <v>#DIV/0!</v>
      </c>
      <c r="W13" s="594">
        <f>SUM(W188)</f>
        <v>0</v>
      </c>
      <c r="X13" s="594">
        <f>SUM(X188)</f>
        <v>0</v>
      </c>
      <c r="Y13" s="273" t="e">
        <f>SUM(X13/W13*100)</f>
        <v>#DIV/0!</v>
      </c>
      <c r="Z13" s="950">
        <f>SUM(Z188)</f>
        <v>0</v>
      </c>
      <c r="AA13" s="328"/>
      <c r="AB13" s="329"/>
      <c r="AC13" s="950">
        <f>SUM(AC188)</f>
        <v>0</v>
      </c>
      <c r="AD13" s="324" t="e">
        <f>SUM(AC13/Z13*100%)</f>
        <v>#DIV/0!</v>
      </c>
      <c r="AE13" s="950">
        <f>SUM(AE188)</f>
        <v>0</v>
      </c>
      <c r="AF13" s="328"/>
      <c r="AG13" s="330"/>
      <c r="AH13" s="950">
        <f>SUM(AH188)</f>
        <v>0</v>
      </c>
      <c r="AI13" s="324" t="e">
        <f>SUM(AH13/AE13*100%)</f>
        <v>#DIV/0!</v>
      </c>
      <c r="AJ13" s="950">
        <f>SUM(AJ188)</f>
        <v>0</v>
      </c>
      <c r="AK13" s="328"/>
      <c r="AL13" s="329"/>
      <c r="AM13" s="950">
        <f>SUM(AM188)</f>
        <v>0</v>
      </c>
      <c r="AN13" s="324" t="e">
        <f>SUM(AM13/AJ13*100%)</f>
        <v>#DIV/0!</v>
      </c>
      <c r="AO13" s="951">
        <f>SUM(AO188)</f>
        <v>599.10852</v>
      </c>
      <c r="AP13" s="174"/>
      <c r="AQ13" s="175"/>
      <c r="AR13" s="951">
        <f>SUM(AR188)</f>
        <v>599.10852</v>
      </c>
      <c r="AS13" s="173">
        <f>SUM(AR13/AO13*100%)</f>
        <v>1</v>
      </c>
      <c r="AT13" s="951">
        <f>SUM(AT188)</f>
        <v>0</v>
      </c>
      <c r="AU13" s="174"/>
      <c r="AV13" s="175"/>
      <c r="AW13" s="951">
        <f>SUM(AW188)</f>
        <v>0</v>
      </c>
      <c r="AX13" s="173" t="e">
        <f>SUM(AW13/AT13*100%)</f>
        <v>#DIV/0!</v>
      </c>
      <c r="AY13" s="951">
        <f>SUM(AY188)</f>
        <v>5818.3914800000002</v>
      </c>
      <c r="AZ13" s="951">
        <f>SUM(AZ188)</f>
        <v>0</v>
      </c>
      <c r="BA13" s="182">
        <f>SUM(AZ13/AY13*100)</f>
        <v>0</v>
      </c>
      <c r="BB13" s="907"/>
      <c r="BC13" s="664">
        <f t="shared" ref="BC13" si="22">SUM(H13,K13,N13,Q13,T13,W13,Z13,AE13,AJ13)</f>
        <v>0</v>
      </c>
      <c r="BD13" s="774">
        <f t="shared" ref="BD13" si="23">SUM(H13,K13,N13,Q13,T13,W13)</f>
        <v>0</v>
      </c>
      <c r="BE13" s="863">
        <f t="shared" ref="BE13" si="24">SUM(H13,K13,N13)</f>
        <v>0</v>
      </c>
    </row>
    <row r="14" spans="1:58" ht="24" customHeight="1" x14ac:dyDescent="0.25">
      <c r="A14" s="1118"/>
      <c r="B14" s="1119"/>
      <c r="C14" s="1119"/>
      <c r="D14" s="1119"/>
      <c r="E14" s="1119"/>
      <c r="F14" s="1119"/>
      <c r="G14" s="1119"/>
      <c r="H14" s="1119"/>
      <c r="I14" s="1119"/>
      <c r="J14" s="1119"/>
      <c r="K14" s="1119"/>
      <c r="L14" s="1119"/>
      <c r="M14" s="1119"/>
      <c r="N14" s="1119"/>
      <c r="O14" s="1119"/>
      <c r="P14" s="1119"/>
      <c r="Q14" s="1119"/>
      <c r="R14" s="1119"/>
      <c r="S14" s="1119"/>
      <c r="T14" s="1119"/>
      <c r="U14" s="1119"/>
      <c r="V14" s="1119"/>
      <c r="W14" s="1119"/>
      <c r="X14" s="1119"/>
      <c r="Y14" s="1119"/>
      <c r="Z14" s="1119"/>
      <c r="AA14" s="1119"/>
      <c r="AB14" s="1119"/>
      <c r="AC14" s="1119"/>
      <c r="AD14" s="1119"/>
      <c r="AE14" s="1119"/>
      <c r="AF14" s="1119"/>
      <c r="AG14" s="1119"/>
      <c r="AH14" s="1119"/>
      <c r="AI14" s="1119"/>
      <c r="AJ14" s="1119"/>
      <c r="AK14" s="1119"/>
      <c r="AL14" s="1119"/>
      <c r="AM14" s="1119"/>
      <c r="AN14" s="1119"/>
      <c r="AO14" s="1119"/>
      <c r="AP14" s="1119"/>
      <c r="AQ14" s="1119"/>
      <c r="AR14" s="1119"/>
      <c r="AS14" s="1119"/>
      <c r="AT14" s="1119"/>
      <c r="AU14" s="1119"/>
      <c r="AV14" s="1119"/>
      <c r="AW14" s="1119"/>
      <c r="AX14" s="1119"/>
      <c r="AY14" s="1119"/>
      <c r="AZ14" s="1119"/>
      <c r="BA14" s="1119"/>
      <c r="BB14" s="1120"/>
      <c r="BE14" s="863">
        <f t="shared" si="6"/>
        <v>0</v>
      </c>
    </row>
    <row r="15" spans="1:58" ht="18.75" customHeight="1" x14ac:dyDescent="0.25">
      <c r="A15" s="1015" t="s">
        <v>329</v>
      </c>
      <c r="B15" s="1016"/>
      <c r="C15" s="1017"/>
      <c r="D15" s="698" t="s">
        <v>5</v>
      </c>
      <c r="E15" s="136"/>
      <c r="F15" s="136"/>
      <c r="G15" s="140"/>
      <c r="H15" s="217"/>
      <c r="I15" s="218"/>
      <c r="J15" s="219"/>
      <c r="K15" s="218"/>
      <c r="L15" s="220"/>
      <c r="M15" s="221"/>
      <c r="N15" s="218"/>
      <c r="O15" s="218"/>
      <c r="P15" s="221"/>
      <c r="Q15" s="277"/>
      <c r="R15" s="277"/>
      <c r="S15" s="278"/>
      <c r="T15" s="277"/>
      <c r="U15" s="277"/>
      <c r="V15" s="278"/>
      <c r="W15" s="277"/>
      <c r="X15" s="277"/>
      <c r="Y15" s="278"/>
      <c r="Z15" s="336"/>
      <c r="AA15" s="337"/>
      <c r="AB15" s="338"/>
      <c r="AC15" s="339"/>
      <c r="AD15" s="340"/>
      <c r="AE15" s="341"/>
      <c r="AF15" s="337"/>
      <c r="AG15" s="339"/>
      <c r="AH15" s="340"/>
      <c r="AI15" s="340"/>
      <c r="AJ15" s="341"/>
      <c r="AK15" s="337"/>
      <c r="AL15" s="338"/>
      <c r="AM15" s="340"/>
      <c r="AN15" s="342"/>
      <c r="AO15" s="171"/>
      <c r="AP15" s="171"/>
      <c r="AQ15" s="172"/>
      <c r="AR15" s="172"/>
      <c r="AS15" s="172"/>
      <c r="AT15" s="171"/>
      <c r="AU15" s="171"/>
      <c r="AV15" s="172"/>
      <c r="AW15" s="172"/>
      <c r="AX15" s="172"/>
      <c r="AY15" s="171"/>
      <c r="AZ15" s="172"/>
      <c r="BA15" s="172"/>
      <c r="BB15" s="1105"/>
    </row>
    <row r="16" spans="1:58" x14ac:dyDescent="0.25">
      <c r="A16" s="1018"/>
      <c r="B16" s="1019"/>
      <c r="C16" s="1020"/>
      <c r="D16" s="718" t="s">
        <v>7</v>
      </c>
      <c r="E16" s="139"/>
      <c r="F16" s="139"/>
      <c r="G16" s="138"/>
      <c r="H16" s="212"/>
      <c r="I16" s="213"/>
      <c r="J16" s="214"/>
      <c r="K16" s="213"/>
      <c r="L16" s="225"/>
      <c r="M16" s="215"/>
      <c r="N16" s="213"/>
      <c r="O16" s="213"/>
      <c r="P16" s="215"/>
      <c r="Q16" s="274"/>
      <c r="R16" s="274"/>
      <c r="S16" s="275"/>
      <c r="T16" s="274"/>
      <c r="U16" s="274"/>
      <c r="V16" s="275"/>
      <c r="W16" s="274"/>
      <c r="X16" s="274"/>
      <c r="Y16" s="275"/>
      <c r="Z16" s="331"/>
      <c r="AA16" s="328"/>
      <c r="AB16" s="329"/>
      <c r="AC16" s="330"/>
      <c r="AD16" s="332"/>
      <c r="AE16" s="333"/>
      <c r="AF16" s="328"/>
      <c r="AG16" s="330"/>
      <c r="AH16" s="332"/>
      <c r="AI16" s="332"/>
      <c r="AJ16" s="333"/>
      <c r="AK16" s="328"/>
      <c r="AL16" s="329"/>
      <c r="AM16" s="332"/>
      <c r="AN16" s="334"/>
      <c r="AO16" s="174"/>
      <c r="AP16" s="174"/>
      <c r="AQ16" s="175"/>
      <c r="AR16" s="175"/>
      <c r="AS16" s="175"/>
      <c r="AT16" s="174"/>
      <c r="AU16" s="174"/>
      <c r="AV16" s="175"/>
      <c r="AW16" s="175"/>
      <c r="AX16" s="175"/>
      <c r="AY16" s="174"/>
      <c r="AZ16" s="175"/>
      <c r="BA16" s="175"/>
      <c r="BB16" s="1106"/>
    </row>
    <row r="17" spans="1:58" ht="31.5" x14ac:dyDescent="0.25">
      <c r="A17" s="1018"/>
      <c r="B17" s="1019"/>
      <c r="C17" s="1020"/>
      <c r="D17" s="717" t="s">
        <v>386</v>
      </c>
      <c r="E17" s="139"/>
      <c r="F17" s="139"/>
      <c r="G17" s="138"/>
      <c r="H17" s="212"/>
      <c r="I17" s="213"/>
      <c r="J17" s="214"/>
      <c r="K17" s="213"/>
      <c r="L17" s="225"/>
      <c r="M17" s="215"/>
      <c r="N17" s="213"/>
      <c r="O17" s="213"/>
      <c r="P17" s="215"/>
      <c r="Q17" s="274"/>
      <c r="R17" s="274"/>
      <c r="S17" s="275"/>
      <c r="T17" s="274"/>
      <c r="U17" s="274"/>
      <c r="V17" s="275"/>
      <c r="W17" s="274"/>
      <c r="X17" s="274"/>
      <c r="Y17" s="275"/>
      <c r="Z17" s="331"/>
      <c r="AA17" s="328"/>
      <c r="AB17" s="330"/>
      <c r="AC17" s="344"/>
      <c r="AD17" s="344"/>
      <c r="AE17" s="335"/>
      <c r="AF17" s="335"/>
      <c r="AG17" s="344"/>
      <c r="AH17" s="344"/>
      <c r="AI17" s="344"/>
      <c r="AJ17" s="335"/>
      <c r="AK17" s="335"/>
      <c r="AL17" s="344"/>
      <c r="AM17" s="344"/>
      <c r="AN17" s="344"/>
      <c r="AO17" s="174"/>
      <c r="AP17" s="174"/>
      <c r="AQ17" s="175"/>
      <c r="AR17" s="175"/>
      <c r="AS17" s="175"/>
      <c r="AT17" s="174"/>
      <c r="AU17" s="174"/>
      <c r="AV17" s="175"/>
      <c r="AW17" s="175"/>
      <c r="AX17" s="175"/>
      <c r="AY17" s="174"/>
      <c r="AZ17" s="175"/>
      <c r="BA17" s="175"/>
      <c r="BB17" s="1106"/>
    </row>
    <row r="18" spans="1:58" ht="17.25" customHeight="1" x14ac:dyDescent="0.25">
      <c r="A18" s="1015" t="s">
        <v>331</v>
      </c>
      <c r="B18" s="1016"/>
      <c r="C18" s="1017"/>
      <c r="D18" s="698" t="s">
        <v>5</v>
      </c>
      <c r="E18" s="449"/>
      <c r="F18" s="686"/>
      <c r="G18" s="685"/>
      <c r="H18" s="687"/>
      <c r="I18" s="217"/>
      <c r="J18" s="209"/>
      <c r="K18" s="217"/>
      <c r="L18" s="217"/>
      <c r="M18" s="209"/>
      <c r="N18" s="217"/>
      <c r="O18" s="217"/>
      <c r="P18" s="209"/>
      <c r="Q18" s="277"/>
      <c r="R18" s="277"/>
      <c r="S18" s="159"/>
      <c r="T18" s="277"/>
      <c r="U18" s="277"/>
      <c r="V18" s="159"/>
      <c r="W18" s="277"/>
      <c r="X18" s="277"/>
      <c r="Y18" s="159"/>
      <c r="Z18" s="336"/>
      <c r="AA18" s="336"/>
      <c r="AB18" s="606"/>
      <c r="AC18" s="336"/>
      <c r="AD18" s="477"/>
      <c r="AE18" s="336"/>
      <c r="AF18" s="336"/>
      <c r="AG18" s="336"/>
      <c r="AH18" s="336"/>
      <c r="AI18" s="477"/>
      <c r="AJ18" s="336"/>
      <c r="AK18" s="336"/>
      <c r="AL18" s="336"/>
      <c r="AM18" s="336"/>
      <c r="AN18" s="477"/>
      <c r="AO18" s="171"/>
      <c r="AP18" s="171"/>
      <c r="AQ18" s="172"/>
      <c r="AR18" s="171"/>
      <c r="AS18" s="173"/>
      <c r="AT18" s="171"/>
      <c r="AU18" s="171"/>
      <c r="AV18" s="172"/>
      <c r="AW18" s="171"/>
      <c r="AX18" s="173"/>
      <c r="AY18" s="171"/>
      <c r="AZ18" s="171"/>
      <c r="BA18" s="182"/>
      <c r="BB18" s="1106"/>
    </row>
    <row r="19" spans="1:58" x14ac:dyDescent="0.25">
      <c r="A19" s="1018"/>
      <c r="B19" s="1019"/>
      <c r="C19" s="1020"/>
      <c r="D19" s="718" t="s">
        <v>7</v>
      </c>
      <c r="E19" s="449"/>
      <c r="F19" s="686"/>
      <c r="G19" s="685"/>
      <c r="H19" s="687"/>
      <c r="I19" s="217"/>
      <c r="J19" s="209"/>
      <c r="K19" s="217"/>
      <c r="L19" s="217"/>
      <c r="M19" s="209"/>
      <c r="N19" s="217"/>
      <c r="O19" s="217"/>
      <c r="P19" s="209"/>
      <c r="Q19" s="277"/>
      <c r="R19" s="277"/>
      <c r="S19" s="159"/>
      <c r="T19" s="277"/>
      <c r="U19" s="277"/>
      <c r="V19" s="159"/>
      <c r="W19" s="277"/>
      <c r="X19" s="277"/>
      <c r="Y19" s="159"/>
      <c r="Z19" s="336"/>
      <c r="AA19" s="336"/>
      <c r="AB19" s="606"/>
      <c r="AC19" s="336"/>
      <c r="AD19" s="477"/>
      <c r="AE19" s="336"/>
      <c r="AF19" s="336"/>
      <c r="AG19" s="336"/>
      <c r="AH19" s="336"/>
      <c r="AI19" s="477"/>
      <c r="AJ19" s="336"/>
      <c r="AK19" s="336"/>
      <c r="AL19" s="336"/>
      <c r="AM19" s="336"/>
      <c r="AN19" s="477"/>
      <c r="AO19" s="171"/>
      <c r="AP19" s="174"/>
      <c r="AQ19" s="175"/>
      <c r="AR19" s="171"/>
      <c r="AS19" s="173"/>
      <c r="AT19" s="171"/>
      <c r="AU19" s="174"/>
      <c r="AV19" s="175"/>
      <c r="AW19" s="171"/>
      <c r="AX19" s="173"/>
      <c r="AY19" s="171"/>
      <c r="AZ19" s="171"/>
      <c r="BA19" s="182"/>
      <c r="BB19" s="1106"/>
    </row>
    <row r="20" spans="1:58" ht="31.5" x14ac:dyDescent="0.25">
      <c r="A20" s="1018"/>
      <c r="B20" s="1019"/>
      <c r="C20" s="1020"/>
      <c r="D20" s="717" t="s">
        <v>386</v>
      </c>
      <c r="E20" s="449"/>
      <c r="F20" s="686"/>
      <c r="G20" s="685"/>
      <c r="H20" s="687"/>
      <c r="I20" s="213"/>
      <c r="J20" s="209"/>
      <c r="K20" s="217"/>
      <c r="L20" s="217"/>
      <c r="M20" s="209"/>
      <c r="N20" s="217"/>
      <c r="O20" s="217"/>
      <c r="P20" s="209"/>
      <c r="Q20" s="277"/>
      <c r="R20" s="277"/>
      <c r="S20" s="304"/>
      <c r="T20" s="277"/>
      <c r="U20" s="277"/>
      <c r="V20" s="304"/>
      <c r="W20" s="277"/>
      <c r="X20" s="277"/>
      <c r="Y20" s="304"/>
      <c r="Z20" s="336"/>
      <c r="AA20" s="336"/>
      <c r="AB20" s="336"/>
      <c r="AC20" s="336"/>
      <c r="AD20" s="324"/>
      <c r="AE20" s="336"/>
      <c r="AF20" s="336"/>
      <c r="AG20" s="336"/>
      <c r="AH20" s="336"/>
      <c r="AI20" s="324"/>
      <c r="AJ20" s="336"/>
      <c r="AK20" s="336"/>
      <c r="AL20" s="336"/>
      <c r="AM20" s="336"/>
      <c r="AN20" s="324"/>
      <c r="AO20" s="171"/>
      <c r="AP20" s="174"/>
      <c r="AQ20" s="175"/>
      <c r="AR20" s="171"/>
      <c r="AS20" s="173"/>
      <c r="AT20" s="171"/>
      <c r="AU20" s="174"/>
      <c r="AV20" s="175"/>
      <c r="AW20" s="171"/>
      <c r="AX20" s="173"/>
      <c r="AY20" s="171"/>
      <c r="AZ20" s="171"/>
      <c r="BA20" s="182"/>
      <c r="BB20" s="1106"/>
    </row>
    <row r="21" spans="1:58" ht="24.75" customHeight="1" x14ac:dyDescent="0.25">
      <c r="A21" s="1015" t="s">
        <v>330</v>
      </c>
      <c r="B21" s="1016"/>
      <c r="C21" s="1017"/>
      <c r="D21" s="698" t="s">
        <v>5</v>
      </c>
      <c r="E21" s="712">
        <f>SUM(H21,K21,N21,Q21,T21,W21,Z21,AE21,AJ21,AO21,AT21,AY21)</f>
        <v>52013.364050000004</v>
      </c>
      <c r="F21" s="712">
        <f>SUM(I21,L21,O21,R21,U21,X21,AC21,AH21,AM21,AR21,AW21,AZ21)</f>
        <v>36432.001710000004</v>
      </c>
      <c r="G21" s="689">
        <f>SUM(F21/E21*100)</f>
        <v>70.043540492743801</v>
      </c>
      <c r="H21" s="217">
        <f>SUM(H10)</f>
        <v>3</v>
      </c>
      <c r="I21" s="217">
        <f>SUM(I10)</f>
        <v>3</v>
      </c>
      <c r="J21" s="209">
        <f>SUM(I21/H21*100%)</f>
        <v>1</v>
      </c>
      <c r="K21" s="217">
        <f>SUM(K10)</f>
        <v>159</v>
      </c>
      <c r="L21" s="217">
        <f>SUM(L10)</f>
        <v>159</v>
      </c>
      <c r="M21" s="209">
        <f>SUM(L21/K21*100%)</f>
        <v>1</v>
      </c>
      <c r="N21" s="217">
        <f>SUM(N10)</f>
        <v>4214.2814600000002</v>
      </c>
      <c r="O21" s="217">
        <f>SUM(O10)</f>
        <v>4214.2814600000002</v>
      </c>
      <c r="P21" s="209">
        <f>SUM(O21/N21*100%)</f>
        <v>1</v>
      </c>
      <c r="Q21" s="952">
        <f>SUM(Q10)</f>
        <v>1904.16317</v>
      </c>
      <c r="R21" s="952">
        <f>SUM(R10)</f>
        <v>1904.16317</v>
      </c>
      <c r="S21" s="598">
        <f>SUM(R21/Q21*100)</f>
        <v>100</v>
      </c>
      <c r="T21" s="952">
        <f>SUM(T10)</f>
        <v>452.26963999999998</v>
      </c>
      <c r="U21" s="952">
        <f>SUM(U10)</f>
        <v>452.26963999999998</v>
      </c>
      <c r="V21" s="598">
        <f>SUM(U21/T21*100)</f>
        <v>100</v>
      </c>
      <c r="W21" s="952">
        <f>SUM(W10)</f>
        <v>8950.2717900000007</v>
      </c>
      <c r="X21" s="952">
        <f>SUM(X10)</f>
        <v>8950.2717900000007</v>
      </c>
      <c r="Y21" s="159">
        <f>SUM(X21/W21*100)</f>
        <v>100</v>
      </c>
      <c r="Z21" s="336">
        <f>SUM(Z10)</f>
        <v>1277.36868</v>
      </c>
      <c r="AA21" s="336"/>
      <c r="AB21" s="336"/>
      <c r="AC21" s="336">
        <f>SUM(AC10)</f>
        <v>1277.36868</v>
      </c>
      <c r="AD21" s="324">
        <f>SUM(AC21/Z21*100%)</f>
        <v>1</v>
      </c>
      <c r="AE21" s="336">
        <f>SUM(AE10)</f>
        <v>3790.0659100000003</v>
      </c>
      <c r="AF21" s="336"/>
      <c r="AG21" s="336"/>
      <c r="AH21" s="336">
        <f>SUM(AH10)</f>
        <v>3790.0659100000003</v>
      </c>
      <c r="AI21" s="324">
        <f>SUM(AH21/AE21*100%)</f>
        <v>1</v>
      </c>
      <c r="AJ21" s="336">
        <f>SUM(AJ10)</f>
        <v>12744.943740000001</v>
      </c>
      <c r="AK21" s="336"/>
      <c r="AL21" s="336"/>
      <c r="AM21" s="336">
        <f>SUM(AM10)</f>
        <v>12744.943740000001</v>
      </c>
      <c r="AN21" s="324">
        <f>SUM(AM21/AJ21*100%)</f>
        <v>1</v>
      </c>
      <c r="AO21" s="171">
        <f>SUM(AO10)</f>
        <v>1908.2691600000001</v>
      </c>
      <c r="AP21" s="171"/>
      <c r="AQ21" s="172"/>
      <c r="AR21" s="171">
        <f>SUM(AR10)</f>
        <v>1908.2691600000001</v>
      </c>
      <c r="AS21" s="173">
        <f>SUM(AR21/AO21*100%)</f>
        <v>1</v>
      </c>
      <c r="AT21" s="171">
        <f>SUM(AT10)</f>
        <v>2139.4381400000002</v>
      </c>
      <c r="AU21" s="171"/>
      <c r="AV21" s="172"/>
      <c r="AW21" s="171">
        <f>SUM(AW10)</f>
        <v>1028.36816</v>
      </c>
      <c r="AX21" s="173">
        <f>SUM(AW21/AT21*100%)</f>
        <v>0.48067207028477105</v>
      </c>
      <c r="AY21" s="171">
        <f>SUM(AY10)</f>
        <v>14470.292359999999</v>
      </c>
      <c r="AZ21" s="171">
        <f>SUM(AZ10)</f>
        <v>0</v>
      </c>
      <c r="BA21" s="182">
        <f>SUM(AZ21/AY21*100)</f>
        <v>0</v>
      </c>
      <c r="BB21" s="1107"/>
    </row>
    <row r="22" spans="1:58" ht="24.75" customHeight="1" x14ac:dyDescent="0.25">
      <c r="A22" s="1018"/>
      <c r="B22" s="1019"/>
      <c r="C22" s="1020"/>
      <c r="D22" s="718" t="s">
        <v>7</v>
      </c>
      <c r="E22" s="638">
        <f t="shared" ref="E22:E24" si="25">SUM(H22,K22,N22,Q22,T22,W22,Z22,AE22,AJ22,AO22,AT22,AY22)</f>
        <v>52013.364050000004</v>
      </c>
      <c r="F22" s="638">
        <f t="shared" ref="F22:F24" si="26">SUM(I22,L22,O22,R22,U22,X22,AC22,AH22,AM22,AR22,AW22,AZ22)</f>
        <v>36432.001710000004</v>
      </c>
      <c r="G22" s="691">
        <f>SUM(F22/E22*100)</f>
        <v>70.043540492743801</v>
      </c>
      <c r="H22" s="217">
        <f t="shared" ref="H22:H24" si="27">SUM(H11)</f>
        <v>3</v>
      </c>
      <c r="I22" s="217">
        <f t="shared" ref="I22" si="28">SUM(I11)</f>
        <v>3</v>
      </c>
      <c r="J22" s="209">
        <f>SUM(I22/H22*100%)</f>
        <v>1</v>
      </c>
      <c r="K22" s="217">
        <f t="shared" ref="K22:L24" si="29">SUM(K11)</f>
        <v>159</v>
      </c>
      <c r="L22" s="217">
        <f t="shared" si="29"/>
        <v>159</v>
      </c>
      <c r="M22" s="209">
        <f>SUM(L22/K22*100%)</f>
        <v>1</v>
      </c>
      <c r="N22" s="217">
        <f t="shared" ref="N22:O24" si="30">SUM(N11)</f>
        <v>4214.2814600000002</v>
      </c>
      <c r="O22" s="217">
        <f t="shared" si="30"/>
        <v>4214.2814600000002</v>
      </c>
      <c r="P22" s="209">
        <f>SUM(O22/N22*100%)</f>
        <v>1</v>
      </c>
      <c r="Q22" s="952">
        <f t="shared" ref="Q22:R22" si="31">SUM(Q11)</f>
        <v>1904.16317</v>
      </c>
      <c r="R22" s="952">
        <f t="shared" si="31"/>
        <v>1904.16317</v>
      </c>
      <c r="S22" s="598">
        <f>SUM(R22/Q22*100)</f>
        <v>100</v>
      </c>
      <c r="T22" s="952">
        <f t="shared" ref="T22:U22" si="32">SUM(T11)</f>
        <v>452.26963999999998</v>
      </c>
      <c r="U22" s="952">
        <f t="shared" si="32"/>
        <v>452.26963999999998</v>
      </c>
      <c r="V22" s="598">
        <f>SUM(U22/T22*100)</f>
        <v>100</v>
      </c>
      <c r="W22" s="952">
        <f t="shared" ref="W22:X22" si="33">SUM(W11)</f>
        <v>8950.2717900000007</v>
      </c>
      <c r="X22" s="952">
        <f t="shared" si="33"/>
        <v>8950.2717900000007</v>
      </c>
      <c r="Y22" s="159">
        <f>SUM(X22/W22*100)</f>
        <v>100</v>
      </c>
      <c r="Z22" s="336">
        <f t="shared" ref="Z22:Z24" si="34">SUM(Z11)</f>
        <v>1277.36868</v>
      </c>
      <c r="AA22" s="336"/>
      <c r="AB22" s="336"/>
      <c r="AC22" s="336">
        <f t="shared" ref="AC22:AC24" si="35">SUM(AC11)</f>
        <v>1277.36868</v>
      </c>
      <c r="AD22" s="324">
        <f>SUM(AC22/Z22*100%)</f>
        <v>1</v>
      </c>
      <c r="AE22" s="336">
        <f t="shared" ref="AE22:AE24" si="36">SUM(AE11)</f>
        <v>3790.0659100000003</v>
      </c>
      <c r="AF22" s="336"/>
      <c r="AG22" s="336"/>
      <c r="AH22" s="336">
        <f t="shared" ref="AH22:AH24" si="37">SUM(AH11)</f>
        <v>3790.0659100000003</v>
      </c>
      <c r="AI22" s="324">
        <f>SUM(AH22/AE22*100%)</f>
        <v>1</v>
      </c>
      <c r="AJ22" s="336">
        <f t="shared" ref="AJ22:AJ24" si="38">SUM(AJ11)</f>
        <v>12744.943740000001</v>
      </c>
      <c r="AK22" s="336"/>
      <c r="AL22" s="336"/>
      <c r="AM22" s="336">
        <f t="shared" ref="AM22:AM24" si="39">SUM(AM11)</f>
        <v>12744.943740000001</v>
      </c>
      <c r="AN22" s="324">
        <f>SUM(AM22/AJ22*100%)</f>
        <v>1</v>
      </c>
      <c r="AO22" s="171">
        <f t="shared" ref="AO22:AO24" si="40">SUM(AO11)</f>
        <v>1908.2691600000001</v>
      </c>
      <c r="AP22" s="174"/>
      <c r="AQ22" s="175"/>
      <c r="AR22" s="171">
        <f t="shared" ref="AR22:AR24" si="41">SUM(AR11)</f>
        <v>1908.2691600000001</v>
      </c>
      <c r="AS22" s="173">
        <f>SUM(AR22/AO22*100%)</f>
        <v>1</v>
      </c>
      <c r="AT22" s="171">
        <f t="shared" ref="AT22:AT24" si="42">SUM(AT11)</f>
        <v>2139.4381400000002</v>
      </c>
      <c r="AU22" s="174"/>
      <c r="AV22" s="175"/>
      <c r="AW22" s="171">
        <f t="shared" ref="AW22:AW24" si="43">SUM(AW11)</f>
        <v>1028.36816</v>
      </c>
      <c r="AX22" s="173">
        <f>SUM(AW22/AT22*100%)</f>
        <v>0.48067207028477105</v>
      </c>
      <c r="AY22" s="171">
        <f t="shared" ref="AY22:AZ24" si="44">SUM(AY11)</f>
        <v>14470.292359999999</v>
      </c>
      <c r="AZ22" s="171">
        <f t="shared" si="44"/>
        <v>0</v>
      </c>
      <c r="BA22" s="182">
        <f>SUM(AZ22/AY22*100)</f>
        <v>0</v>
      </c>
      <c r="BB22" s="1107"/>
    </row>
    <row r="23" spans="1:58" ht="32.25" thickBot="1" x14ac:dyDescent="0.3">
      <c r="A23" s="1018"/>
      <c r="B23" s="1019"/>
      <c r="C23" s="1020"/>
      <c r="D23" s="717" t="s">
        <v>386</v>
      </c>
      <c r="E23" s="638">
        <f t="shared" si="25"/>
        <v>5137.5429100000001</v>
      </c>
      <c r="F23" s="638">
        <f t="shared" si="26"/>
        <v>3832.9065399999999</v>
      </c>
      <c r="G23" s="691">
        <f>SUM(F23/E23*100)</f>
        <v>74.605830202204572</v>
      </c>
      <c r="H23" s="217">
        <f t="shared" si="27"/>
        <v>0</v>
      </c>
      <c r="I23" s="217">
        <f t="shared" ref="I23" si="45">SUM(I12)</f>
        <v>0</v>
      </c>
      <c r="J23" s="209" t="e">
        <f>SUM(I23/H23*100%)</f>
        <v>#DIV/0!</v>
      </c>
      <c r="K23" s="217">
        <f t="shared" ref="K23" si="46">SUM(K12)</f>
        <v>0</v>
      </c>
      <c r="L23" s="217">
        <f t="shared" si="29"/>
        <v>0</v>
      </c>
      <c r="M23" s="209" t="e">
        <f>SUM(L23/K23*100%)</f>
        <v>#DIV/0!</v>
      </c>
      <c r="N23" s="217">
        <f t="shared" ref="N23" si="47">SUM(N12)</f>
        <v>970.87627999999995</v>
      </c>
      <c r="O23" s="217">
        <f t="shared" si="30"/>
        <v>970.87627999999995</v>
      </c>
      <c r="P23" s="209">
        <f>SUM(O23/N23*100%)</f>
        <v>1</v>
      </c>
      <c r="Q23" s="952">
        <f t="shared" ref="Q23:R23" si="48">SUM(Q12)</f>
        <v>869.78013999999996</v>
      </c>
      <c r="R23" s="952">
        <f t="shared" si="48"/>
        <v>869.78013999999996</v>
      </c>
      <c r="S23" s="953">
        <f>SUM(R23/Q23*100)</f>
        <v>100</v>
      </c>
      <c r="T23" s="952">
        <f t="shared" ref="T23:U23" si="49">SUM(T12)</f>
        <v>315.93813999999998</v>
      </c>
      <c r="U23" s="952">
        <f t="shared" si="49"/>
        <v>315.93813999999998</v>
      </c>
      <c r="V23" s="598">
        <f>SUM(U23/T23*100)</f>
        <v>100</v>
      </c>
      <c r="W23" s="952">
        <f t="shared" ref="W23:X23" si="50">SUM(W12)</f>
        <v>80</v>
      </c>
      <c r="X23" s="952">
        <f t="shared" si="50"/>
        <v>80</v>
      </c>
      <c r="Y23" s="159">
        <f>SUM(X23/W23*100)</f>
        <v>100</v>
      </c>
      <c r="Z23" s="336">
        <f t="shared" si="34"/>
        <v>290</v>
      </c>
      <c r="AA23" s="336"/>
      <c r="AB23" s="336"/>
      <c r="AC23" s="336">
        <f t="shared" si="35"/>
        <v>290.93813999999998</v>
      </c>
      <c r="AD23" s="324">
        <f>SUM(AC23/Z23*100%)</f>
        <v>1.0032349655172412</v>
      </c>
      <c r="AE23" s="336">
        <f t="shared" si="36"/>
        <v>305.93441999999999</v>
      </c>
      <c r="AF23" s="336"/>
      <c r="AG23" s="336"/>
      <c r="AH23" s="336">
        <f t="shared" si="37"/>
        <v>305.93441999999999</v>
      </c>
      <c r="AI23" s="324">
        <f>SUM(AH23/AE23*100%)</f>
        <v>1</v>
      </c>
      <c r="AJ23" s="336">
        <f t="shared" si="38"/>
        <v>377.56313999999998</v>
      </c>
      <c r="AK23" s="336"/>
      <c r="AL23" s="336"/>
      <c r="AM23" s="336">
        <f t="shared" si="39"/>
        <v>377.56313999999998</v>
      </c>
      <c r="AN23" s="324">
        <f>SUM(AM23/AJ23*100%)</f>
        <v>1</v>
      </c>
      <c r="AO23" s="171">
        <f t="shared" si="40"/>
        <v>315.93813999999998</v>
      </c>
      <c r="AP23" s="174"/>
      <c r="AQ23" s="175"/>
      <c r="AR23" s="171">
        <f t="shared" si="41"/>
        <v>315.93813999999998</v>
      </c>
      <c r="AS23" s="173">
        <f>SUM(AR23/AO23*100%)</f>
        <v>1</v>
      </c>
      <c r="AT23" s="171">
        <f t="shared" si="42"/>
        <v>305.93813999999998</v>
      </c>
      <c r="AU23" s="174"/>
      <c r="AV23" s="175"/>
      <c r="AW23" s="171">
        <f t="shared" si="43"/>
        <v>305.93813999999998</v>
      </c>
      <c r="AX23" s="173">
        <f>SUM(AW23/AT23*100%)</f>
        <v>1</v>
      </c>
      <c r="AY23" s="171">
        <f t="shared" si="44"/>
        <v>1305.5745099999999</v>
      </c>
      <c r="AZ23" s="171">
        <f t="shared" si="44"/>
        <v>0</v>
      </c>
      <c r="BA23" s="182">
        <f>SUM(AZ23/AY23*100)</f>
        <v>0</v>
      </c>
      <c r="BB23" s="1107"/>
    </row>
    <row r="24" spans="1:58" ht="37.15" customHeight="1" x14ac:dyDescent="0.25">
      <c r="A24" s="908"/>
      <c r="B24" s="909"/>
      <c r="C24" s="909"/>
      <c r="D24" s="949" t="s">
        <v>283</v>
      </c>
      <c r="E24" s="638">
        <f t="shared" si="25"/>
        <v>6417.5</v>
      </c>
      <c r="F24" s="638">
        <f t="shared" si="26"/>
        <v>599.10852</v>
      </c>
      <c r="G24" s="691">
        <f>SUM(F24/E24*100)</f>
        <v>9.3355437475652518</v>
      </c>
      <c r="H24" s="217">
        <f t="shared" si="27"/>
        <v>0</v>
      </c>
      <c r="I24" s="217">
        <f t="shared" ref="I24" si="51">SUM(I13)</f>
        <v>0</v>
      </c>
      <c r="J24" s="209" t="e">
        <f>SUM(I24/H24*100%)</f>
        <v>#DIV/0!</v>
      </c>
      <c r="K24" s="217">
        <f t="shared" ref="K24" si="52">SUM(K13)</f>
        <v>0</v>
      </c>
      <c r="L24" s="217">
        <f t="shared" si="29"/>
        <v>0</v>
      </c>
      <c r="M24" s="210" t="e">
        <f>SUM(L24/K24*100%)</f>
        <v>#DIV/0!</v>
      </c>
      <c r="N24" s="217">
        <f t="shared" ref="N24" si="53">SUM(N13)</f>
        <v>0</v>
      </c>
      <c r="O24" s="217">
        <f t="shared" si="30"/>
        <v>0</v>
      </c>
      <c r="P24" s="211" t="e">
        <f>SUM(O24/N24*100)</f>
        <v>#DIV/0!</v>
      </c>
      <c r="Q24" s="952">
        <f t="shared" ref="Q24:R24" si="54">SUM(Q13)</f>
        <v>0</v>
      </c>
      <c r="R24" s="952">
        <f t="shared" si="54"/>
        <v>0</v>
      </c>
      <c r="S24" s="596" t="e">
        <f>SUM(R24/Q24*100)</f>
        <v>#DIV/0!</v>
      </c>
      <c r="T24" s="952">
        <f t="shared" ref="T24:U24" si="55">SUM(T13)</f>
        <v>0</v>
      </c>
      <c r="U24" s="952">
        <f t="shared" si="55"/>
        <v>0</v>
      </c>
      <c r="V24" s="641" t="e">
        <f>SUM(U24/T24*100)</f>
        <v>#DIV/0!</v>
      </c>
      <c r="W24" s="952">
        <f t="shared" ref="W24:X24" si="56">SUM(W13)</f>
        <v>0</v>
      </c>
      <c r="X24" s="952">
        <f t="shared" si="56"/>
        <v>0</v>
      </c>
      <c r="Y24" s="273" t="e">
        <f>SUM(X24/W24*100)</f>
        <v>#DIV/0!</v>
      </c>
      <c r="Z24" s="336">
        <f t="shared" si="34"/>
        <v>0</v>
      </c>
      <c r="AA24" s="328"/>
      <c r="AB24" s="329"/>
      <c r="AC24" s="336">
        <f t="shared" si="35"/>
        <v>0</v>
      </c>
      <c r="AD24" s="324" t="e">
        <f>SUM(AC24/Z24*100%)</f>
        <v>#DIV/0!</v>
      </c>
      <c r="AE24" s="336">
        <f t="shared" si="36"/>
        <v>0</v>
      </c>
      <c r="AF24" s="328"/>
      <c r="AG24" s="330"/>
      <c r="AH24" s="336">
        <f t="shared" si="37"/>
        <v>0</v>
      </c>
      <c r="AI24" s="324" t="e">
        <f>SUM(AH24/AE24*100%)</f>
        <v>#DIV/0!</v>
      </c>
      <c r="AJ24" s="336">
        <f t="shared" si="38"/>
        <v>0</v>
      </c>
      <c r="AK24" s="328"/>
      <c r="AL24" s="329"/>
      <c r="AM24" s="336">
        <f t="shared" si="39"/>
        <v>0</v>
      </c>
      <c r="AN24" s="324" t="e">
        <f>SUM(AM24/AJ24*100%)</f>
        <v>#DIV/0!</v>
      </c>
      <c r="AO24" s="171">
        <f t="shared" si="40"/>
        <v>599.10852</v>
      </c>
      <c r="AP24" s="174"/>
      <c r="AQ24" s="175"/>
      <c r="AR24" s="171">
        <f t="shared" si="41"/>
        <v>599.10852</v>
      </c>
      <c r="AS24" s="173">
        <f>SUM(AR24/AO24*100%)</f>
        <v>1</v>
      </c>
      <c r="AT24" s="171">
        <f t="shared" si="42"/>
        <v>0</v>
      </c>
      <c r="AU24" s="174"/>
      <c r="AV24" s="175"/>
      <c r="AW24" s="171">
        <f t="shared" si="43"/>
        <v>0</v>
      </c>
      <c r="AX24" s="173" t="e">
        <f>SUM(AW24/AT24*100%)</f>
        <v>#DIV/0!</v>
      </c>
      <c r="AY24" s="171">
        <f t="shared" si="44"/>
        <v>5818.3914800000002</v>
      </c>
      <c r="AZ24" s="171">
        <f t="shared" si="44"/>
        <v>0</v>
      </c>
      <c r="BA24" s="182">
        <f>SUM(AZ24/AY24*100)</f>
        <v>0</v>
      </c>
      <c r="BB24" s="907"/>
      <c r="BC24" s="664">
        <f t="shared" ref="BC24" si="57">SUM(H24,K24,N24,Q24,T24,W24,Z24,AE24,AJ24)</f>
        <v>0</v>
      </c>
      <c r="BD24" s="774">
        <f t="shared" ref="BD24" si="58">SUM(H24,K24,N24,Q24,T24,W24)</f>
        <v>0</v>
      </c>
      <c r="BE24" s="863">
        <f t="shared" ref="BE24" si="59">SUM(H24,K24,N24)</f>
        <v>0</v>
      </c>
    </row>
    <row r="25" spans="1:58" s="108" customFormat="1" ht="11.25" customHeight="1" x14ac:dyDescent="0.25">
      <c r="A25" s="1065"/>
      <c r="B25" s="1066"/>
      <c r="C25" s="1066"/>
      <c r="D25" s="1066"/>
      <c r="E25" s="1067"/>
      <c r="F25" s="1067"/>
      <c r="G25" s="1067"/>
      <c r="H25" s="1067"/>
      <c r="I25" s="1067"/>
      <c r="J25" s="1067"/>
      <c r="K25" s="1067"/>
      <c r="L25" s="1067"/>
      <c r="M25" s="1067"/>
      <c r="N25" s="1067"/>
      <c r="O25" s="1067"/>
      <c r="P25" s="1067"/>
      <c r="Q25" s="1067"/>
      <c r="R25" s="1067"/>
      <c r="S25" s="1067"/>
      <c r="T25" s="1067"/>
      <c r="U25" s="1067"/>
      <c r="V25" s="1067"/>
      <c r="W25" s="1067"/>
      <c r="X25" s="1067"/>
      <c r="Y25" s="1067"/>
      <c r="Z25" s="1067"/>
      <c r="AA25" s="1067"/>
      <c r="AB25" s="1067"/>
      <c r="AC25" s="1067"/>
      <c r="AD25" s="1067"/>
      <c r="AE25" s="1067"/>
      <c r="AF25" s="1067"/>
      <c r="AG25" s="1067"/>
      <c r="AH25" s="1067"/>
      <c r="AI25" s="1067"/>
      <c r="AJ25" s="1067"/>
      <c r="AK25" s="1067"/>
      <c r="AL25" s="1067"/>
      <c r="AM25" s="1067"/>
      <c r="AN25" s="1067"/>
      <c r="AO25" s="1067"/>
      <c r="AP25" s="1067"/>
      <c r="AQ25" s="1067"/>
      <c r="AR25" s="1067"/>
      <c r="AS25" s="1067"/>
      <c r="AT25" s="1067"/>
      <c r="AU25" s="1067"/>
      <c r="AV25" s="1067"/>
      <c r="AW25" s="1067"/>
      <c r="AX25" s="1067"/>
      <c r="AY25" s="1067"/>
      <c r="AZ25" s="1067"/>
      <c r="BA25" s="1067"/>
      <c r="BB25" s="1068"/>
      <c r="BC25" s="646"/>
      <c r="BD25" s="766"/>
      <c r="BE25" s="860"/>
      <c r="BF25" s="911"/>
    </row>
    <row r="26" spans="1:58" s="108" customFormat="1" ht="1.5" customHeight="1" x14ac:dyDescent="0.25">
      <c r="A26" s="1069"/>
      <c r="B26" s="1069"/>
      <c r="C26" s="1069"/>
      <c r="D26" s="1069"/>
      <c r="E26" s="1069"/>
      <c r="F26" s="1069"/>
      <c r="G26" s="1069"/>
      <c r="H26" s="1069"/>
      <c r="I26" s="1069"/>
      <c r="J26" s="1069"/>
      <c r="K26" s="1069"/>
      <c r="L26" s="1069"/>
      <c r="M26" s="1069"/>
      <c r="N26" s="1069"/>
      <c r="O26" s="1069"/>
      <c r="P26" s="1069"/>
      <c r="Q26" s="1069"/>
      <c r="R26" s="1069"/>
      <c r="S26" s="1069"/>
      <c r="T26" s="1069"/>
      <c r="U26" s="1069"/>
      <c r="V26" s="1069"/>
      <c r="W26" s="1069"/>
      <c r="X26" s="1069"/>
      <c r="Y26" s="1069"/>
      <c r="Z26" s="1069"/>
      <c r="AA26" s="1069"/>
      <c r="AB26" s="1069"/>
      <c r="AC26" s="1069"/>
      <c r="AD26" s="1069"/>
      <c r="AE26" s="1069"/>
      <c r="AF26" s="1069"/>
      <c r="AG26" s="1069"/>
      <c r="AH26" s="1069"/>
      <c r="AI26" s="1069"/>
      <c r="AJ26" s="1069"/>
      <c r="AK26" s="1069"/>
      <c r="AL26" s="1069"/>
      <c r="AM26" s="1069"/>
      <c r="AN26" s="1069"/>
      <c r="AO26" s="1069"/>
      <c r="AP26" s="1069"/>
      <c r="AQ26" s="1069"/>
      <c r="AR26" s="1069"/>
      <c r="AS26" s="1069"/>
      <c r="AT26" s="1069"/>
      <c r="AU26" s="1069"/>
      <c r="AV26" s="1069"/>
      <c r="AW26" s="1069"/>
      <c r="AX26" s="1069"/>
      <c r="AY26" s="1069"/>
      <c r="AZ26" s="1069"/>
      <c r="BA26" s="1069"/>
      <c r="BB26" s="1069"/>
      <c r="BC26" s="646"/>
      <c r="BD26" s="766"/>
      <c r="BE26" s="860"/>
      <c r="BF26" s="911"/>
    </row>
    <row r="27" spans="1:58" s="108" customFormat="1" ht="3.75" customHeight="1" x14ac:dyDescent="0.25">
      <c r="A27" s="1070"/>
      <c r="B27" s="1071"/>
      <c r="C27" s="1071"/>
      <c r="D27" s="1071"/>
      <c r="E27" s="1071"/>
      <c r="F27" s="1071"/>
      <c r="G27" s="1071"/>
      <c r="H27" s="1071"/>
      <c r="I27" s="1071"/>
      <c r="J27" s="1071"/>
      <c r="K27" s="1072"/>
      <c r="L27" s="228"/>
      <c r="M27" s="228"/>
      <c r="N27" s="228"/>
      <c r="O27" s="228"/>
      <c r="P27" s="228"/>
      <c r="Q27" s="282"/>
      <c r="R27" s="282"/>
      <c r="S27" s="282"/>
      <c r="T27" s="282"/>
      <c r="U27" s="282"/>
      <c r="V27" s="282"/>
      <c r="W27" s="282"/>
      <c r="X27" s="282"/>
      <c r="Y27" s="282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648"/>
      <c r="BC27" s="646"/>
      <c r="BD27" s="766"/>
      <c r="BE27" s="860"/>
      <c r="BF27" s="911"/>
    </row>
    <row r="28" spans="1:58" s="525" customFormat="1" x14ac:dyDescent="0.25">
      <c r="A28" s="1062" t="s">
        <v>236</v>
      </c>
      <c r="B28" s="1063"/>
      <c r="C28" s="1063"/>
      <c r="D28" s="1063"/>
      <c r="E28" s="1063"/>
      <c r="F28" s="1063"/>
      <c r="G28" s="1063"/>
      <c r="H28" s="1063"/>
      <c r="I28" s="1063"/>
      <c r="J28" s="1063"/>
      <c r="K28" s="1063"/>
      <c r="L28" s="1063"/>
      <c r="M28" s="1063"/>
      <c r="N28" s="1063"/>
      <c r="O28" s="1063"/>
      <c r="P28" s="1063"/>
      <c r="Q28" s="1063"/>
      <c r="R28" s="1063"/>
      <c r="S28" s="1063"/>
      <c r="T28" s="1063"/>
      <c r="U28" s="1063"/>
      <c r="V28" s="1063"/>
      <c r="W28" s="1063"/>
      <c r="X28" s="1063"/>
      <c r="Y28" s="1063"/>
      <c r="Z28" s="1063"/>
      <c r="AA28" s="1063"/>
      <c r="AB28" s="1063"/>
      <c r="AC28" s="1063"/>
      <c r="AD28" s="1063"/>
      <c r="AE28" s="1063"/>
      <c r="AF28" s="1063"/>
      <c r="AG28" s="1063"/>
      <c r="AH28" s="1063"/>
      <c r="AI28" s="1063"/>
      <c r="AJ28" s="1063"/>
      <c r="AK28" s="1063"/>
      <c r="AL28" s="1063"/>
      <c r="AM28" s="1063"/>
      <c r="AN28" s="1063"/>
      <c r="AO28" s="1063"/>
      <c r="AP28" s="1063"/>
      <c r="AQ28" s="1063"/>
      <c r="AR28" s="1063"/>
      <c r="AS28" s="1063"/>
      <c r="AT28" s="1063"/>
      <c r="AU28" s="1063"/>
      <c r="AV28" s="1063"/>
      <c r="AW28" s="1063"/>
      <c r="AX28" s="1063"/>
      <c r="AY28" s="1063"/>
      <c r="AZ28" s="1063"/>
      <c r="BA28" s="1063"/>
      <c r="BB28" s="1064"/>
      <c r="BC28" s="663"/>
      <c r="BD28" s="767"/>
      <c r="BE28" s="862"/>
      <c r="BF28" s="910" t="s">
        <v>433</v>
      </c>
    </row>
    <row r="29" spans="1:58" s="484" customFormat="1" ht="36" customHeight="1" x14ac:dyDescent="0.25">
      <c r="A29" s="499" t="s">
        <v>282</v>
      </c>
      <c r="B29" s="1060" t="s">
        <v>333</v>
      </c>
      <c r="C29" s="1030" t="s">
        <v>404</v>
      </c>
      <c r="D29" s="700" t="s">
        <v>5</v>
      </c>
      <c r="E29" s="638">
        <f>SUM(H29,K29,N29,Q29,T29,W29,Z29,AE29,AJ29,AO29,AT29,AY29)</f>
        <v>26618.25</v>
      </c>
      <c r="F29" s="638">
        <f>SUM(I29,L29,O29,R29,U29,X29,AC29,AH29,AM29,AR29,AW29,AZ29)</f>
        <v>24497.25</v>
      </c>
      <c r="G29" s="642">
        <f t="shared" ref="G29:G60" si="60">SUM(F29/E29*100)</f>
        <v>92.031782705474626</v>
      </c>
      <c r="H29" s="479">
        <f>SUM(H32,H35,H38,H41,H44,H47,H50,H53,H56,H59,H62)</f>
        <v>3</v>
      </c>
      <c r="I29" s="479">
        <f>SUM(I32,I35,I38,I41,I44,I47,I50,I53,I56,I59,I62)</f>
        <v>3</v>
      </c>
      <c r="J29" s="480">
        <f t="shared" ref="J29:J34" si="61">SUM(I29/H29*100%)</f>
        <v>1</v>
      </c>
      <c r="K29" s="479">
        <f>SUM(K32,K35,K38,K41,K44,K47,K50,K53,K56,K59,K62)</f>
        <v>159</v>
      </c>
      <c r="L29" s="479">
        <f>SUM(L32,L35,L38,L41,L44,L47,L50,L53,L56,L59,L62)</f>
        <v>159</v>
      </c>
      <c r="M29" s="480">
        <f>SUM(L29/K29*100%)</f>
        <v>1</v>
      </c>
      <c r="N29" s="479">
        <f>SUM(N32,N35,N38,N41,N44,N47,N50,N53,N56,N59,N62)</f>
        <v>6</v>
      </c>
      <c r="O29" s="479">
        <f>SUM(O32,O35,O38,O41,O44,O47,O50,O53,O56,O59,O62)</f>
        <v>6</v>
      </c>
      <c r="P29" s="480">
        <f>SUM(O29/N29*100%)</f>
        <v>1</v>
      </c>
      <c r="Q29" s="485">
        <f>SUM(Q32,Q35,Q38,Q41,Q44,Q47,Q50,Q53,Q56,Q59,Q62)</f>
        <v>993</v>
      </c>
      <c r="R29" s="485">
        <f>SUM(R32,R35,R38,R41,R44,R47,R50,R53,R56,R59,R62)</f>
        <v>993</v>
      </c>
      <c r="S29" s="486">
        <f>SUM(R29/Q29*100)</f>
        <v>100</v>
      </c>
      <c r="T29" s="485">
        <f>SUM(T32,T35,T38,T41,T44,T47,T50,T53,T56,T59,T62)</f>
        <v>0</v>
      </c>
      <c r="U29" s="485">
        <f>SUM(U32,U35,U38,U41,U44,U47,U50,U53,U56,U59,U62)</f>
        <v>0</v>
      </c>
      <c r="V29" s="486" t="e">
        <f>SUM(U29/T29*100)</f>
        <v>#DIV/0!</v>
      </c>
      <c r="W29" s="716">
        <f>SUM(W32,W35,W38,W41,W44,W47,W50,W53,W56,W59,W62)</f>
        <v>8541.75</v>
      </c>
      <c r="X29" s="485">
        <f>SUM(X32,X35,X38,X41,X44,X47,X50,X53,X56,X59,X62)</f>
        <v>8541.75</v>
      </c>
      <c r="Y29" s="481">
        <f>SUM(X29/W29*100)</f>
        <v>100</v>
      </c>
      <c r="Z29" s="482">
        <f>SUM(Z32,Z35,Z38,Z41,Z44,Z47,Z50,Z53,Z56,Z59,Z62)</f>
        <v>985.48500000000001</v>
      </c>
      <c r="AA29" s="482">
        <f t="shared" ref="AA29:AC29" si="62">SUM(AA32,AA35,AA38,AA41,AA44,AA47,AA50,AA53,AA56,AA59,AA62)</f>
        <v>0</v>
      </c>
      <c r="AB29" s="482">
        <f t="shared" si="62"/>
        <v>0</v>
      </c>
      <c r="AC29" s="482">
        <f t="shared" si="62"/>
        <v>985.48500000000001</v>
      </c>
      <c r="AD29" s="483">
        <f>SUM(AC29/Z29*100)</f>
        <v>100</v>
      </c>
      <c r="AE29" s="482">
        <f>SUM(AE32,AE35,AE38,AE41,AE44,AE47,AE50,AE53,AE56,AE59,AE62)</f>
        <v>0</v>
      </c>
      <c r="AF29" s="482">
        <f>SUM(AF32,AF35,AF38,AF41,AF44,AF47,AF50,AF53,AF56,AF59,AF62)</f>
        <v>0</v>
      </c>
      <c r="AG29" s="482" t="e">
        <f>SUM(AG1,AG4,AG7,AG10,AG14,AG17,#REF!,#REF!,AG19,AG26)</f>
        <v>#REF!</v>
      </c>
      <c r="AH29" s="482">
        <f>SUM(AH32,AH35,AH38,AH41,AH44,AH47,AH50,AH53,AH56,AH59,AH62)</f>
        <v>0</v>
      </c>
      <c r="AI29" s="483" t="e">
        <f>SUM(AH29/AE29*100)</f>
        <v>#DIV/0!</v>
      </c>
      <c r="AJ29" s="482">
        <f>SUM(AJ32,AJ35,AJ38,AJ41,AJ44,AJ47,AJ50,AJ53,AJ56,AJ59,AJ62)</f>
        <v>12366</v>
      </c>
      <c r="AK29" s="482" t="e">
        <f>SUM(AK1,AK4,AK7,AK10,AK14,AK17,#REF!,#REF!,AK19,AK26)</f>
        <v>#REF!</v>
      </c>
      <c r="AL29" s="482" t="e">
        <f>SUM(AL1,AL4,AL7,AL10,AL14,AL17,#REF!,#REF!,AL19,AL26)</f>
        <v>#REF!</v>
      </c>
      <c r="AM29" s="482">
        <f>SUM(AM32,AM35,AM38,AM41,AM44,AM47,AM50,AM53,AM56,AM59,AM62)</f>
        <v>12366</v>
      </c>
      <c r="AN29" s="483">
        <f>SUM(AM29/AJ29*100)</f>
        <v>100</v>
      </c>
      <c r="AO29" s="488">
        <f>SUM(AO32,AO35,AO38,AO41,AO44,AO47,AO50,AO53,AO56,AO59,AO62)</f>
        <v>939.01499999999999</v>
      </c>
      <c r="AP29" s="489" t="e">
        <f>SUM(AP1,AP4,AP7,AP10,AP14,AP17,#REF!,#REF!,AP19,AP26)</f>
        <v>#REF!</v>
      </c>
      <c r="AQ29" s="489" t="e">
        <f>SUM(AQ1,AQ4,AQ7,AQ10,AQ14,AQ17,#REF!,#REF!,AQ19,AQ26)</f>
        <v>#REF!</v>
      </c>
      <c r="AR29" s="488">
        <f>SUM(AR32,AR35,AR38,AR41,AR44,AR47,AR50,AR53,AR56,AR59,AR62)</f>
        <v>939.01499999999999</v>
      </c>
      <c r="AS29" s="490">
        <f>SUM(AR29/AO29*100)</f>
        <v>100</v>
      </c>
      <c r="AT29" s="488">
        <f>SUM(AT32,AT35,AT38,AT41,AT44,AT47,AT50,AT53,AT56,AT59,AT62)</f>
        <v>1633.5</v>
      </c>
      <c r="AU29" s="489" t="e">
        <f>SUM(AU1,AU4,AU7,AU10,AU14,AU17,#REF!,#REF!,AU19,AU26)</f>
        <v>#REF!</v>
      </c>
      <c r="AV29" s="489" t="e">
        <f>SUM(AV1,AV4,AV7,AV10,AV14,AV17,#REF!,#REF!,AV19,AV26)</f>
        <v>#REF!</v>
      </c>
      <c r="AW29" s="488">
        <f>SUM(AW32,AW35,AW38,AW41,AW44,AW47,AW50,AW53,AW56,AW59,AW62)</f>
        <v>504</v>
      </c>
      <c r="AX29" s="490">
        <f>SUM(AW29/AT29*100)</f>
        <v>30.853994490358126</v>
      </c>
      <c r="AY29" s="488">
        <f>SUM(AY32,AY35,AY38,AY41,AY44,AY47,AY50,AY53,AY56,AY59,AY62)</f>
        <v>991.5</v>
      </c>
      <c r="AZ29" s="488">
        <f>SUM(AZ32,AZ35,AZ38,AZ41,AZ44,AZ47,AZ50,AZ53,AZ56,AZ59,AZ62)</f>
        <v>0</v>
      </c>
      <c r="BA29" s="493">
        <f>SUM(AZ29/AW29*100)</f>
        <v>0</v>
      </c>
      <c r="BB29" s="649"/>
      <c r="BC29" s="671">
        <f>SUM(BD29,Z29,AE29,AJ29)</f>
        <v>23054.235000000001</v>
      </c>
      <c r="BD29" s="775">
        <f>SUM(H29,K29,N29,Q29,T29,W29)</f>
        <v>9702.75</v>
      </c>
      <c r="BE29" s="863">
        <f>SUM(H29,K29,N29)</f>
        <v>168</v>
      </c>
      <c r="BF29" s="913"/>
    </row>
    <row r="30" spans="1:58" s="484" customFormat="1" ht="39.75" customHeight="1" x14ac:dyDescent="0.25">
      <c r="A30" s="499"/>
      <c r="B30" s="1061"/>
      <c r="C30" s="1031"/>
      <c r="D30" s="718" t="s">
        <v>7</v>
      </c>
      <c r="E30" s="638">
        <f t="shared" ref="E30:E31" si="63">SUM(H30,K30,N30,Q30,T30,W30,Z30,AE30,AJ30,AO30,AT30,AY30)</f>
        <v>26618.25</v>
      </c>
      <c r="F30" s="638">
        <f t="shared" ref="F30:F31" si="64">SUM(I30,L30,O30,R30,U30,X30,AC30,AH30,AM30,AR30,AW30,AZ30)</f>
        <v>24497.25</v>
      </c>
      <c r="G30" s="642">
        <f t="shared" si="60"/>
        <v>92.031782705474626</v>
      </c>
      <c r="H30" s="479">
        <f t="shared" ref="H30:I31" si="65">SUM(H33,H36,H39,H42,H45,H48,H51,H54,H57,H60,H63)</f>
        <v>3</v>
      </c>
      <c r="I30" s="479">
        <f t="shared" si="65"/>
        <v>3</v>
      </c>
      <c r="J30" s="480">
        <f t="shared" si="61"/>
        <v>1</v>
      </c>
      <c r="K30" s="479">
        <f t="shared" ref="K30:L30" si="66">SUM(K33,K36,K39,K42,K45,K48,K51,K54,K57,K60,K63)</f>
        <v>159</v>
      </c>
      <c r="L30" s="479">
        <f t="shared" si="66"/>
        <v>159</v>
      </c>
      <c r="M30" s="480">
        <f>SUM(L30/K30*100%)</f>
        <v>1</v>
      </c>
      <c r="N30" s="479">
        <f t="shared" ref="N30:O30" si="67">SUM(N33,N36,N39,N42,N45,N48,N51,N54,N57,N60,N63)</f>
        <v>6</v>
      </c>
      <c r="O30" s="479">
        <f t="shared" si="67"/>
        <v>6</v>
      </c>
      <c r="P30" s="480">
        <f>SUM(O30/N30*100%)</f>
        <v>1</v>
      </c>
      <c r="Q30" s="485">
        <f t="shared" ref="Q30:R30" si="68">SUM(Q33,Q36,Q39,Q42,Q45,Q48,Q51,Q54,Q57,Q60,Q63)</f>
        <v>993</v>
      </c>
      <c r="R30" s="485">
        <f t="shared" si="68"/>
        <v>993</v>
      </c>
      <c r="S30" s="486">
        <f>SUM(R30/Q30*100)</f>
        <v>100</v>
      </c>
      <c r="T30" s="485">
        <f t="shared" ref="T30:U30" si="69">SUM(T33,T36,T39,T42,T45,T48,T51,T54,T57,T60,T63)</f>
        <v>0</v>
      </c>
      <c r="U30" s="485">
        <f t="shared" si="69"/>
        <v>0</v>
      </c>
      <c r="V30" s="486" t="e">
        <f>SUM(U30/T30*100)</f>
        <v>#DIV/0!</v>
      </c>
      <c r="W30" s="716">
        <f t="shared" ref="W30:X30" si="70">SUM(W33,W36,W39,W42,W45,W48,W51,W54,W57,W60,W63)</f>
        <v>8541.75</v>
      </c>
      <c r="X30" s="485">
        <f t="shared" si="70"/>
        <v>8541.75</v>
      </c>
      <c r="Y30" s="481">
        <f>SUM(X30/W30*100)</f>
        <v>100</v>
      </c>
      <c r="Z30" s="482">
        <f t="shared" ref="Z30:AA30" si="71">SUM(Z33,Z36,Z39,Z42,Z45,Z48,Z51,Z54,Z57,Z60,Z63)</f>
        <v>985.48500000000001</v>
      </c>
      <c r="AA30" s="482">
        <f t="shared" si="71"/>
        <v>0</v>
      </c>
      <c r="AB30" s="482" t="e">
        <f>SUM(AB2,AB5,AB8,AB11,AB15,#REF!,#REF!,#REF!,AB20,AB27)</f>
        <v>#REF!</v>
      </c>
      <c r="AC30" s="482">
        <f t="shared" ref="AC30" si="72">SUM(AC33,AC36,AC39,AC42,AC45,AC48,AC51,AC54,AC57,AC60,AC63)</f>
        <v>985.48500000000001</v>
      </c>
      <c r="AD30" s="483">
        <f t="shared" ref="AD30:AD31" si="73">SUM(AC30/Z30*100)</f>
        <v>100</v>
      </c>
      <c r="AE30" s="482">
        <f t="shared" ref="AE30:AF30" si="74">SUM(AE33,AE36,AE39,AE42,AE45,AE48,AE51,AE54,AE57,AE60,AE63)</f>
        <v>0</v>
      </c>
      <c r="AF30" s="482">
        <f t="shared" si="74"/>
        <v>0</v>
      </c>
      <c r="AG30" s="482" t="e">
        <f>SUM(AG2,AG5,AG8,AG11,AG15,#REF!,#REF!,#REF!,AG20,AG27)</f>
        <v>#REF!</v>
      </c>
      <c r="AH30" s="482">
        <f t="shared" ref="AH30" si="75">SUM(AH33,AH36,AH39,AH42,AH45,AH48,AH51,AH54,AH57,AH60,AH63)</f>
        <v>0</v>
      </c>
      <c r="AI30" s="483" t="e">
        <f t="shared" ref="AI30:AI31" si="76">SUM(AH30/AE30*100)</f>
        <v>#DIV/0!</v>
      </c>
      <c r="AJ30" s="482">
        <f t="shared" ref="AJ30" si="77">SUM(AJ33,AJ36,AJ39,AJ42,AJ45,AJ48,AJ51,AJ54,AJ57,AJ60,AJ63)</f>
        <v>12366</v>
      </c>
      <c r="AK30" s="482" t="e">
        <f>SUM(AK2,AK5,AK8,AK11,AK15,#REF!,#REF!,#REF!,AK20,AK27)</f>
        <v>#REF!</v>
      </c>
      <c r="AL30" s="482" t="e">
        <f>SUM(AL2,AL5,AL8,AL11,AL15,#REF!,#REF!,#REF!,AL20,AL27)</f>
        <v>#REF!</v>
      </c>
      <c r="AM30" s="482">
        <f t="shared" ref="AM30" si="78">SUM(AM33,AM36,AM39,AM42,AM45,AM48,AM51,AM54,AM57,AM60,AM63)</f>
        <v>12366</v>
      </c>
      <c r="AN30" s="483">
        <f t="shared" ref="AN30:AN31" si="79">SUM(AM30/AJ30*100)</f>
        <v>100</v>
      </c>
      <c r="AO30" s="488">
        <f t="shared" ref="AO30" si="80">SUM(AO33,AO36,AO39,AO42,AO45,AO48,AO51,AO54,AO57,AO60,AO63)</f>
        <v>939.01499999999999</v>
      </c>
      <c r="AP30" s="489" t="e">
        <f>SUM(AP2,AP5,AP8,AP11,AP15,#REF!,#REF!,#REF!,AP20,AP27)</f>
        <v>#REF!</v>
      </c>
      <c r="AQ30" s="489" t="e">
        <f>SUM(AQ2,AQ5,AQ8,AQ11,AQ15,#REF!,#REF!,#REF!,AQ20,AQ27)</f>
        <v>#REF!</v>
      </c>
      <c r="AR30" s="488">
        <f t="shared" ref="AR30" si="81">SUM(AR33,AR36,AR39,AR42,AR45,AR48,AR51,AR54,AR57,AR60,AR63)</f>
        <v>939.01499999999999</v>
      </c>
      <c r="AS30" s="490">
        <f t="shared" ref="AS30:AS31" si="82">SUM(AR30/AO30*100)</f>
        <v>100</v>
      </c>
      <c r="AT30" s="488">
        <f t="shared" ref="AT30" si="83">SUM(AT33,AT36,AT39,AT42,AT45,AT48,AT51,AT54,AT57,AT60,AT63)</f>
        <v>1633.5</v>
      </c>
      <c r="AU30" s="489" t="e">
        <f>SUM(AU2,AU5,AU8,AU11,AU15,#REF!,#REF!,#REF!,AU20,AU27)</f>
        <v>#REF!</v>
      </c>
      <c r="AV30" s="489" t="e">
        <f>SUM(AV2,AV5,AV8,AV11,AV15,#REF!,#REF!,#REF!,AV20,AV27)</f>
        <v>#REF!</v>
      </c>
      <c r="AW30" s="488">
        <f t="shared" ref="AW30" si="84">SUM(AW33,AW36,AW39,AW42,AW45,AW48,AW51,AW54,AW57,AW60,AW63)</f>
        <v>504</v>
      </c>
      <c r="AX30" s="490">
        <f t="shared" ref="AX30:AX31" si="85">SUM(AW30/AT30*100)</f>
        <v>30.853994490358126</v>
      </c>
      <c r="AY30" s="488">
        <f t="shared" ref="AY30:AZ30" si="86">SUM(AY33,AY36,AY39,AY42,AY45,AY48,AY51,AY54,AY57,AY60,AY63)</f>
        <v>991.5</v>
      </c>
      <c r="AZ30" s="488">
        <f t="shared" si="86"/>
        <v>0</v>
      </c>
      <c r="BA30" s="493">
        <f t="shared" ref="BA30:BA31" si="87">SUM(AZ30/AW30*100)</f>
        <v>0</v>
      </c>
      <c r="BB30" s="649"/>
      <c r="BC30" s="671">
        <f t="shared" ref="BC30:BC31" si="88">SUM(H30,K30,N30,Q30,T30,W30,Z30,AE30,AJ30)</f>
        <v>23054.235000000001</v>
      </c>
      <c r="BD30" s="774">
        <f t="shared" ref="BD30:BD31" si="89">SUM(H30,K30,N30,Q30,T30,W30)</f>
        <v>9702.75</v>
      </c>
      <c r="BE30" s="863">
        <f t="shared" ref="BE30:BE31" si="90">SUM(H30,K30,N30)</f>
        <v>168</v>
      </c>
      <c r="BF30" s="913"/>
    </row>
    <row r="31" spans="1:58" s="484" customFormat="1" ht="31.5" x14ac:dyDescent="0.25">
      <c r="A31" s="499"/>
      <c r="B31" s="1061"/>
      <c r="C31" s="1031"/>
      <c r="D31" s="717" t="s">
        <v>386</v>
      </c>
      <c r="E31" s="638">
        <f t="shared" si="63"/>
        <v>0</v>
      </c>
      <c r="F31" s="638">
        <f t="shared" si="64"/>
        <v>0</v>
      </c>
      <c r="G31" s="642" t="e">
        <f t="shared" si="60"/>
        <v>#DIV/0!</v>
      </c>
      <c r="H31" s="479">
        <f t="shared" si="65"/>
        <v>0</v>
      </c>
      <c r="I31" s="479">
        <f t="shared" si="65"/>
        <v>0</v>
      </c>
      <c r="J31" s="480" t="e">
        <f t="shared" si="61"/>
        <v>#DIV/0!</v>
      </c>
      <c r="K31" s="479">
        <f t="shared" ref="K31:L31" si="91">SUM(K34,K37,K40,K43,K46,K49,K52,K55,K58,K61,K64)</f>
        <v>0</v>
      </c>
      <c r="L31" s="479">
        <f t="shared" si="91"/>
        <v>0</v>
      </c>
      <c r="M31" s="480" t="e">
        <f>SUM(L31/K31*100%)</f>
        <v>#DIV/0!</v>
      </c>
      <c r="N31" s="479">
        <f t="shared" ref="N31:O31" si="92">SUM(N34,N37,N40,N43,N46,N49,N52,N55,N58,N61,N64)</f>
        <v>0</v>
      </c>
      <c r="O31" s="479">
        <f t="shared" si="92"/>
        <v>0</v>
      </c>
      <c r="P31" s="480" t="e">
        <f>SUM(O31/N31*100%)</f>
        <v>#DIV/0!</v>
      </c>
      <c r="Q31" s="485">
        <f t="shared" ref="Q31:R31" si="93">SUM(Q34,Q37,Q40,Q43,Q46,Q49,Q52,Q55,Q58,Q61,Q64)</f>
        <v>0</v>
      </c>
      <c r="R31" s="485">
        <f t="shared" si="93"/>
        <v>0</v>
      </c>
      <c r="S31" s="486" t="e">
        <f>SUM(R31/Q31*100)</f>
        <v>#DIV/0!</v>
      </c>
      <c r="T31" s="485">
        <f t="shared" ref="T31:U31" si="94">SUM(T34,T37,T40,T43,T46,T49,T52,T55,T58,T61,T64)</f>
        <v>0</v>
      </c>
      <c r="U31" s="485">
        <f t="shared" si="94"/>
        <v>0</v>
      </c>
      <c r="V31" s="486" t="e">
        <f>SUM(U31/T31*100)</f>
        <v>#DIV/0!</v>
      </c>
      <c r="W31" s="485">
        <f t="shared" ref="W31:X31" si="95">SUM(W34,W37,W40,W43,W46,W49,W52,W55,W58,W61,W64)</f>
        <v>0</v>
      </c>
      <c r="X31" s="485">
        <f t="shared" si="95"/>
        <v>0</v>
      </c>
      <c r="Y31" s="481" t="e">
        <f>SUM(X31/W31*100)</f>
        <v>#DIV/0!</v>
      </c>
      <c r="Z31" s="482">
        <f t="shared" ref="Z31:AA31" si="96">SUM(Z34,Z37,Z40,Z43,Z46,Z49,Z52,Z55,Z58,Z61,Z64)</f>
        <v>0</v>
      </c>
      <c r="AA31" s="482">
        <f t="shared" si="96"/>
        <v>0</v>
      </c>
      <c r="AB31" s="482" t="e">
        <f>SUM(AB3,AB6,AB9,AB12,AB16,#REF!,#REF!,AB18,AB21,AB28)</f>
        <v>#REF!</v>
      </c>
      <c r="AC31" s="487">
        <f t="shared" ref="AC31" si="97">SUM(AC34,AC37,AC40,AC43,AC46,AC49,AC52,AC55,AC58,AC61,AC64)</f>
        <v>0</v>
      </c>
      <c r="AD31" s="597" t="e">
        <f t="shared" si="73"/>
        <v>#DIV/0!</v>
      </c>
      <c r="AE31" s="487">
        <f t="shared" ref="AE31:AF31" si="98">SUM(AE34,AE37,AE40,AE43,AE46,AE49,AE52,AE55,AE58,AE61,AE64)</f>
        <v>0</v>
      </c>
      <c r="AF31" s="487">
        <f t="shared" si="98"/>
        <v>0</v>
      </c>
      <c r="AG31" s="487" t="e">
        <f>SUM(AG3,AG6,AG9,AG12,AG16,#REF!,#REF!,AG18,AG21,AG28)</f>
        <v>#REF!</v>
      </c>
      <c r="AH31" s="487">
        <f t="shared" ref="AH31" si="99">SUM(AH34,AH37,AH40,AH43,AH46,AH49,AH52,AH55,AH58,AH61,AH64)</f>
        <v>0</v>
      </c>
      <c r="AI31" s="597" t="e">
        <f t="shared" si="76"/>
        <v>#DIV/0!</v>
      </c>
      <c r="AJ31" s="487">
        <f t="shared" ref="AJ31" si="100">SUM(AJ34,AJ37,AJ40,AJ43,AJ46,AJ49,AJ52,AJ55,AJ58,AJ61,AJ64)</f>
        <v>0</v>
      </c>
      <c r="AK31" s="487" t="e">
        <f>SUM(AK3,AK6,AK9,AK12,AK16,#REF!,#REF!,AK18,AK21,AK28)</f>
        <v>#REF!</v>
      </c>
      <c r="AL31" s="487" t="e">
        <f>SUM(AL3,AL6,AL9,AL12,AL16,#REF!,#REF!,AL18,AL21,AL28)</f>
        <v>#REF!</v>
      </c>
      <c r="AM31" s="487">
        <f t="shared" ref="AM31" si="101">SUM(AM34,AM37,AM40,AM43,AM46,AM49,AM52,AM55,AM58,AM61,AM64)</f>
        <v>0</v>
      </c>
      <c r="AN31" s="597" t="e">
        <f t="shared" si="79"/>
        <v>#DIV/0!</v>
      </c>
      <c r="AO31" s="488">
        <f t="shared" ref="AO31" si="102">SUM(AO34,AO37,AO40,AO43,AO46,AO49,AO52,AO55,AO58,AO61,AO64)</f>
        <v>0</v>
      </c>
      <c r="AP31" s="489" t="e">
        <f>SUM(AP3,AP6,AP9,AP12,AP16,#REF!,#REF!,AP18,AP21,AP28)</f>
        <v>#REF!</v>
      </c>
      <c r="AQ31" s="489" t="e">
        <f>SUM(AQ3,AQ6,AQ9,AQ12,AQ16,#REF!,#REF!,AQ18,AQ21,AQ28)</f>
        <v>#REF!</v>
      </c>
      <c r="AR31" s="488">
        <f t="shared" ref="AR31" si="103">SUM(AR34,AR37,AR40,AR43,AR46,AR49,AR52,AR55,AR58,AR61,AR64)</f>
        <v>0</v>
      </c>
      <c r="AS31" s="490" t="e">
        <f t="shared" si="82"/>
        <v>#DIV/0!</v>
      </c>
      <c r="AT31" s="488">
        <f t="shared" ref="AT31" si="104">SUM(AT34,AT37,AT40,AT43,AT46,AT49,AT52,AT55,AT58,AT61,AT64)</f>
        <v>0</v>
      </c>
      <c r="AU31" s="489" t="e">
        <f>SUM(AU3,AU6,AU9,AU12,AU16,#REF!,#REF!,AU18,AU21,AU28)</f>
        <v>#REF!</v>
      </c>
      <c r="AV31" s="489" t="e">
        <f>SUM(AV3,AV6,AV9,AV12,AV16,#REF!,#REF!,AV18,AV21,AV28)</f>
        <v>#REF!</v>
      </c>
      <c r="AW31" s="488">
        <f t="shared" ref="AW31" si="105">SUM(AW34,AW37,AW40,AW43,AW46,AW49,AW52,AW55,AW58,AW61,AW64)</f>
        <v>0</v>
      </c>
      <c r="AX31" s="490" t="e">
        <f t="shared" si="85"/>
        <v>#DIV/0!</v>
      </c>
      <c r="AY31" s="488">
        <f t="shared" ref="AY31:AZ31" si="106">SUM(AY34,AY37,AY40,AY43,AY46,AY49,AY52,AY55,AY58,AY61,AY64)</f>
        <v>0</v>
      </c>
      <c r="AZ31" s="488">
        <f t="shared" si="106"/>
        <v>0</v>
      </c>
      <c r="BA31" s="493" t="e">
        <f t="shared" si="87"/>
        <v>#DIV/0!</v>
      </c>
      <c r="BB31" s="649"/>
      <c r="BC31" s="671">
        <f t="shared" si="88"/>
        <v>0</v>
      </c>
      <c r="BD31" s="774">
        <f t="shared" si="89"/>
        <v>0</v>
      </c>
      <c r="BE31" s="863">
        <f t="shared" si="90"/>
        <v>0</v>
      </c>
      <c r="BF31" s="913"/>
    </row>
    <row r="32" spans="1:58" ht="18.75" customHeight="1" x14ac:dyDescent="0.25">
      <c r="A32" s="121" t="s">
        <v>332</v>
      </c>
      <c r="B32" s="1032" t="s">
        <v>241</v>
      </c>
      <c r="C32" s="1030" t="s">
        <v>404</v>
      </c>
      <c r="D32" s="699" t="s">
        <v>5</v>
      </c>
      <c r="E32" s="146">
        <f t="shared" ref="E32:F35" si="107">SUM(H32,K32,N32,Q32,T32,W32,Z32,AE32,AJ32,AO32,AT32,AY32)</f>
        <v>3</v>
      </c>
      <c r="F32" s="146">
        <f t="shared" si="107"/>
        <v>3</v>
      </c>
      <c r="G32" s="151">
        <f t="shared" si="60"/>
        <v>100</v>
      </c>
      <c r="H32" s="216">
        <v>3</v>
      </c>
      <c r="I32" s="216">
        <v>3</v>
      </c>
      <c r="J32" s="209">
        <f t="shared" si="61"/>
        <v>1</v>
      </c>
      <c r="K32" s="218"/>
      <c r="L32" s="218"/>
      <c r="M32" s="221"/>
      <c r="N32" s="218"/>
      <c r="O32" s="218"/>
      <c r="P32" s="229"/>
      <c r="Q32" s="277"/>
      <c r="R32" s="277"/>
      <c r="S32" s="278"/>
      <c r="T32" s="277"/>
      <c r="U32" s="277"/>
      <c r="V32" s="278"/>
      <c r="W32" s="277"/>
      <c r="X32" s="277"/>
      <c r="Y32" s="278"/>
      <c r="Z32" s="336"/>
      <c r="AA32" s="346"/>
      <c r="AB32" s="347"/>
      <c r="AC32" s="340"/>
      <c r="AD32" s="340"/>
      <c r="AE32" s="336"/>
      <c r="AF32" s="336"/>
      <c r="AG32" s="340"/>
      <c r="AH32" s="340"/>
      <c r="AI32" s="340"/>
      <c r="AJ32" s="336"/>
      <c r="AK32" s="336"/>
      <c r="AL32" s="340"/>
      <c r="AM32" s="340"/>
      <c r="AN32" s="340"/>
      <c r="AO32" s="171"/>
      <c r="AP32" s="171"/>
      <c r="AQ32" s="172"/>
      <c r="AR32" s="172"/>
      <c r="AS32" s="172"/>
      <c r="AT32" s="171"/>
      <c r="AU32" s="171"/>
      <c r="AV32" s="172"/>
      <c r="AW32" s="172"/>
      <c r="AX32" s="172"/>
      <c r="AY32" s="171"/>
      <c r="AZ32" s="171"/>
      <c r="BA32" s="172"/>
      <c r="BB32" s="644"/>
    </row>
    <row r="33" spans="1:54" ht="21.75" customHeight="1" x14ac:dyDescent="0.25">
      <c r="A33" s="122"/>
      <c r="B33" s="1033"/>
      <c r="C33" s="1031"/>
      <c r="D33" s="718" t="s">
        <v>7</v>
      </c>
      <c r="E33" s="146">
        <f t="shared" si="107"/>
        <v>3</v>
      </c>
      <c r="F33" s="146">
        <f t="shared" si="107"/>
        <v>3</v>
      </c>
      <c r="G33" s="151">
        <f t="shared" si="60"/>
        <v>100</v>
      </c>
      <c r="H33" s="222">
        <v>3</v>
      </c>
      <c r="I33" s="222">
        <v>3</v>
      </c>
      <c r="J33" s="209">
        <f t="shared" si="61"/>
        <v>1</v>
      </c>
      <c r="K33" s="222"/>
      <c r="L33" s="222"/>
      <c r="M33" s="224"/>
      <c r="N33" s="222"/>
      <c r="O33" s="222"/>
      <c r="P33" s="230"/>
      <c r="Q33" s="279"/>
      <c r="R33" s="279"/>
      <c r="S33" s="280"/>
      <c r="T33" s="279"/>
      <c r="U33" s="279"/>
      <c r="V33" s="280"/>
      <c r="W33" s="279"/>
      <c r="X33" s="279"/>
      <c r="Y33" s="280"/>
      <c r="Z33" s="343"/>
      <c r="AA33" s="326"/>
      <c r="AB33" s="327"/>
      <c r="AC33" s="344"/>
      <c r="AD33" s="344"/>
      <c r="AE33" s="335"/>
      <c r="AF33" s="335"/>
      <c r="AG33" s="344"/>
      <c r="AH33" s="344"/>
      <c r="AI33" s="344"/>
      <c r="AJ33" s="335"/>
      <c r="AK33" s="335"/>
      <c r="AL33" s="344"/>
      <c r="AM33" s="344"/>
      <c r="AN33" s="344"/>
      <c r="AO33" s="174"/>
      <c r="AP33" s="174"/>
      <c r="AQ33" s="175"/>
      <c r="AR33" s="175"/>
      <c r="AS33" s="175"/>
      <c r="AT33" s="174"/>
      <c r="AU33" s="174"/>
      <c r="AV33" s="175"/>
      <c r="AW33" s="175"/>
      <c r="AX33" s="175"/>
      <c r="AY33" s="174"/>
      <c r="AZ33" s="174"/>
      <c r="BA33" s="175"/>
      <c r="BB33" s="645"/>
    </row>
    <row r="34" spans="1:54" ht="34.5" customHeight="1" x14ac:dyDescent="0.25">
      <c r="A34" s="122"/>
      <c r="B34" s="1033"/>
      <c r="C34" s="1031"/>
      <c r="D34" s="717" t="s">
        <v>386</v>
      </c>
      <c r="E34" s="146">
        <f t="shared" si="107"/>
        <v>0</v>
      </c>
      <c r="F34" s="146">
        <f t="shared" si="107"/>
        <v>0</v>
      </c>
      <c r="G34" s="151" t="e">
        <f t="shared" si="60"/>
        <v>#DIV/0!</v>
      </c>
      <c r="H34" s="222"/>
      <c r="I34" s="222"/>
      <c r="J34" s="209" t="e">
        <f t="shared" si="61"/>
        <v>#DIV/0!</v>
      </c>
      <c r="K34" s="213"/>
      <c r="L34" s="213"/>
      <c r="M34" s="215"/>
      <c r="N34" s="213"/>
      <c r="O34" s="213"/>
      <c r="P34" s="231"/>
      <c r="Q34" s="274"/>
      <c r="R34" s="274"/>
      <c r="S34" s="275"/>
      <c r="T34" s="274"/>
      <c r="U34" s="274"/>
      <c r="V34" s="275"/>
      <c r="W34" s="274"/>
      <c r="X34" s="274"/>
      <c r="Y34" s="275"/>
      <c r="Z34" s="331"/>
      <c r="AA34" s="328"/>
      <c r="AB34" s="330"/>
      <c r="AC34" s="344"/>
      <c r="AD34" s="344"/>
      <c r="AE34" s="335"/>
      <c r="AF34" s="335"/>
      <c r="AG34" s="344"/>
      <c r="AH34" s="344"/>
      <c r="AI34" s="344"/>
      <c r="AJ34" s="335"/>
      <c r="AK34" s="335"/>
      <c r="AL34" s="344"/>
      <c r="AM34" s="344"/>
      <c r="AN34" s="344"/>
      <c r="AO34" s="174"/>
      <c r="AP34" s="174"/>
      <c r="AQ34" s="175"/>
      <c r="AR34" s="175"/>
      <c r="AS34" s="175"/>
      <c r="AT34" s="174"/>
      <c r="AU34" s="174"/>
      <c r="AV34" s="175"/>
      <c r="AW34" s="175"/>
      <c r="AX34" s="175"/>
      <c r="AY34" s="174"/>
      <c r="AZ34" s="174"/>
      <c r="BA34" s="175"/>
      <c r="BB34" s="645"/>
    </row>
    <row r="35" spans="1:54" x14ac:dyDescent="0.25">
      <c r="A35" s="122" t="s">
        <v>334</v>
      </c>
      <c r="B35" s="1032" t="s">
        <v>242</v>
      </c>
      <c r="C35" s="1030" t="s">
        <v>404</v>
      </c>
      <c r="D35" s="698" t="s">
        <v>5</v>
      </c>
      <c r="E35" s="148">
        <f t="shared" si="107"/>
        <v>165</v>
      </c>
      <c r="F35" s="148">
        <f t="shared" si="107"/>
        <v>165</v>
      </c>
      <c r="G35" s="149">
        <f t="shared" si="60"/>
        <v>100</v>
      </c>
      <c r="H35" s="216"/>
      <c r="I35" s="216"/>
      <c r="J35" s="226"/>
      <c r="K35" s="216">
        <v>159</v>
      </c>
      <c r="L35" s="838">
        <v>159</v>
      </c>
      <c r="M35" s="209">
        <f>SUM(L35/K35*100%)</f>
        <v>1</v>
      </c>
      <c r="N35" s="749">
        <v>6</v>
      </c>
      <c r="O35" s="216">
        <v>6</v>
      </c>
      <c r="P35" s="209">
        <f t="shared" ref="P35:P40" si="108">SUM(O35/N35*100%)</f>
        <v>1</v>
      </c>
      <c r="Q35" s="276"/>
      <c r="R35" s="276"/>
      <c r="S35" s="283"/>
      <c r="T35" s="276"/>
      <c r="U35" s="276"/>
      <c r="V35" s="281"/>
      <c r="W35" s="630"/>
      <c r="X35" s="276"/>
      <c r="Y35" s="281"/>
      <c r="Z35" s="632"/>
      <c r="AA35" s="348"/>
      <c r="AB35" s="349"/>
      <c r="AC35" s="344"/>
      <c r="AD35" s="344"/>
      <c r="AE35" s="335"/>
      <c r="AF35" s="335"/>
      <c r="AG35" s="344"/>
      <c r="AH35" s="344"/>
      <c r="AI35" s="344"/>
      <c r="AJ35" s="335"/>
      <c r="AK35" s="335"/>
      <c r="AL35" s="344"/>
      <c r="AM35" s="344"/>
      <c r="AN35" s="344"/>
      <c r="AO35" s="174"/>
      <c r="AP35" s="174"/>
      <c r="AQ35" s="175"/>
      <c r="AR35" s="175"/>
      <c r="AS35" s="175"/>
      <c r="AT35" s="174"/>
      <c r="AU35" s="174"/>
      <c r="AV35" s="175"/>
      <c r="AW35" s="175"/>
      <c r="AX35" s="175"/>
      <c r="AY35" s="174"/>
      <c r="AZ35" s="174"/>
      <c r="BA35" s="175"/>
      <c r="BB35" s="645"/>
    </row>
    <row r="36" spans="1:54" x14ac:dyDescent="0.25">
      <c r="A36" s="122"/>
      <c r="B36" s="1033"/>
      <c r="C36" s="1031"/>
      <c r="D36" s="718" t="s">
        <v>7</v>
      </c>
      <c r="E36" s="148">
        <f t="shared" ref="E36:E46" si="109">SUM(H36,K36,N36,Q36,T36,W36,Z36,AE36,AJ36,AO36,AT36,AY36)</f>
        <v>165</v>
      </c>
      <c r="F36" s="148">
        <f t="shared" ref="F36:F46" si="110">SUM(I36,L36,O36,R36,U36,X36,AA36,AF36,AK36,AP36,AU36,AZ36)</f>
        <v>165</v>
      </c>
      <c r="G36" s="149">
        <f t="shared" si="60"/>
        <v>100</v>
      </c>
      <c r="H36" s="216"/>
      <c r="I36" s="216"/>
      <c r="J36" s="226"/>
      <c r="K36" s="216">
        <v>159</v>
      </c>
      <c r="L36" s="838">
        <v>159</v>
      </c>
      <c r="M36" s="209">
        <f>SUM(L36/K36*100%)</f>
        <v>1</v>
      </c>
      <c r="N36" s="749">
        <v>6</v>
      </c>
      <c r="O36" s="216">
        <v>6</v>
      </c>
      <c r="P36" s="209">
        <f t="shared" si="108"/>
        <v>1</v>
      </c>
      <c r="Q36" s="276"/>
      <c r="R36" s="276"/>
      <c r="S36" s="283"/>
      <c r="T36" s="276"/>
      <c r="U36" s="276"/>
      <c r="V36" s="281"/>
      <c r="W36" s="630"/>
      <c r="X36" s="276"/>
      <c r="Y36" s="281"/>
      <c r="Z36" s="632"/>
      <c r="AA36" s="348"/>
      <c r="AB36" s="349"/>
      <c r="AC36" s="344"/>
      <c r="AD36" s="344"/>
      <c r="AE36" s="335"/>
      <c r="AF36" s="335"/>
      <c r="AG36" s="344"/>
      <c r="AH36" s="344"/>
      <c r="AI36" s="344"/>
      <c r="AJ36" s="335"/>
      <c r="AK36" s="335"/>
      <c r="AL36" s="344"/>
      <c r="AM36" s="344"/>
      <c r="AN36" s="344"/>
      <c r="AO36" s="174"/>
      <c r="AP36" s="174"/>
      <c r="AQ36" s="175"/>
      <c r="AR36" s="175"/>
      <c r="AS36" s="175"/>
      <c r="AT36" s="174"/>
      <c r="AU36" s="174"/>
      <c r="AV36" s="175"/>
      <c r="AW36" s="175"/>
      <c r="AX36" s="175"/>
      <c r="AY36" s="174"/>
      <c r="AZ36" s="174"/>
      <c r="BA36" s="175"/>
      <c r="BB36" s="645"/>
    </row>
    <row r="37" spans="1:54" ht="54" customHeight="1" x14ac:dyDescent="0.25">
      <c r="A37" s="122"/>
      <c r="B37" s="1033"/>
      <c r="C37" s="1031"/>
      <c r="D37" s="717" t="s">
        <v>386</v>
      </c>
      <c r="E37" s="148">
        <f t="shared" si="109"/>
        <v>0</v>
      </c>
      <c r="F37" s="148">
        <f t="shared" si="110"/>
        <v>0</v>
      </c>
      <c r="G37" s="149" t="e">
        <f t="shared" si="60"/>
        <v>#DIV/0!</v>
      </c>
      <c r="H37" s="216"/>
      <c r="I37" s="216"/>
      <c r="J37" s="226"/>
      <c r="K37" s="216"/>
      <c r="L37" s="216"/>
      <c r="M37" s="209" t="e">
        <f>SUM(L37/K37*100%)</f>
        <v>#DIV/0!</v>
      </c>
      <c r="N37" s="749"/>
      <c r="O37" s="216"/>
      <c r="P37" s="209" t="e">
        <f t="shared" si="108"/>
        <v>#DIV/0!</v>
      </c>
      <c r="Q37" s="276"/>
      <c r="R37" s="276"/>
      <c r="S37" s="281"/>
      <c r="T37" s="276"/>
      <c r="U37" s="276"/>
      <c r="V37" s="281"/>
      <c r="W37" s="629">
        <v>0</v>
      </c>
      <c r="X37" s="276"/>
      <c r="Y37" s="281"/>
      <c r="Z37" s="335">
        <v>0</v>
      </c>
      <c r="AA37" s="348"/>
      <c r="AB37" s="349"/>
      <c r="AC37" s="344"/>
      <c r="AD37" s="344"/>
      <c r="AE37" s="335"/>
      <c r="AF37" s="335"/>
      <c r="AG37" s="344"/>
      <c r="AH37" s="344"/>
      <c r="AI37" s="344"/>
      <c r="AJ37" s="335"/>
      <c r="AK37" s="335"/>
      <c r="AL37" s="344"/>
      <c r="AM37" s="344"/>
      <c r="AN37" s="344"/>
      <c r="AO37" s="174"/>
      <c r="AP37" s="174"/>
      <c r="AQ37" s="175"/>
      <c r="AR37" s="175"/>
      <c r="AS37" s="175"/>
      <c r="AT37" s="174"/>
      <c r="AU37" s="174"/>
      <c r="AV37" s="175"/>
      <c r="AW37" s="175"/>
      <c r="AX37" s="175"/>
      <c r="AY37" s="174"/>
      <c r="AZ37" s="174"/>
      <c r="BA37" s="175"/>
      <c r="BB37" s="645"/>
    </row>
    <row r="38" spans="1:54" ht="18.75" customHeight="1" x14ac:dyDescent="0.25">
      <c r="A38" s="121" t="s">
        <v>335</v>
      </c>
      <c r="B38" s="1032" t="s">
        <v>243</v>
      </c>
      <c r="C38" s="1030" t="s">
        <v>404</v>
      </c>
      <c r="D38" s="698" t="s">
        <v>5</v>
      </c>
      <c r="E38" s="146">
        <f t="shared" si="109"/>
        <v>1.5</v>
      </c>
      <c r="F38" s="146">
        <f t="shared" si="110"/>
        <v>1.5</v>
      </c>
      <c r="G38" s="147">
        <f t="shared" si="60"/>
        <v>100</v>
      </c>
      <c r="H38" s="218"/>
      <c r="I38" s="218"/>
      <c r="J38" s="219"/>
      <c r="K38" s="218"/>
      <c r="L38" s="218"/>
      <c r="M38" s="221"/>
      <c r="N38" s="749">
        <v>0</v>
      </c>
      <c r="O38" s="216"/>
      <c r="P38" s="247" t="e">
        <f t="shared" si="108"/>
        <v>#DIV/0!</v>
      </c>
      <c r="Q38" s="276">
        <v>1.5</v>
      </c>
      <c r="R38" s="276">
        <v>1.5</v>
      </c>
      <c r="S38" s="283">
        <f t="shared" ref="S38:S43" si="111">SUM(R38/Q38*100%)</f>
        <v>1</v>
      </c>
      <c r="T38" s="277"/>
      <c r="U38" s="277"/>
      <c r="V38" s="278"/>
      <c r="W38" s="443"/>
      <c r="X38" s="277"/>
      <c r="Y38" s="283" t="e">
        <f>SUM(X38/W38*100%)</f>
        <v>#DIV/0!</v>
      </c>
      <c r="Z38" s="336"/>
      <c r="AA38" s="346"/>
      <c r="AB38" s="347"/>
      <c r="AC38" s="340"/>
      <c r="AD38" s="340"/>
      <c r="AE38" s="336"/>
      <c r="AF38" s="336"/>
      <c r="AG38" s="340"/>
      <c r="AH38" s="340"/>
      <c r="AI38" s="340"/>
      <c r="AJ38" s="336"/>
      <c r="AK38" s="336"/>
      <c r="AL38" s="340"/>
      <c r="AM38" s="340"/>
      <c r="AN38" s="340"/>
      <c r="AO38" s="446"/>
      <c r="AP38" s="171"/>
      <c r="AQ38" s="172"/>
      <c r="AR38" s="172"/>
      <c r="AS38" s="172"/>
      <c r="AT38" s="171"/>
      <c r="AU38" s="171"/>
      <c r="AV38" s="172"/>
      <c r="AW38" s="172"/>
      <c r="AX38" s="172"/>
      <c r="AY38" s="171"/>
      <c r="AZ38" s="171"/>
      <c r="BA38" s="172"/>
      <c r="BB38" s="644"/>
    </row>
    <row r="39" spans="1:54" ht="21.75" customHeight="1" x14ac:dyDescent="0.25">
      <c r="A39" s="122"/>
      <c r="B39" s="1033"/>
      <c r="C39" s="1031"/>
      <c r="D39" s="718" t="s">
        <v>7</v>
      </c>
      <c r="E39" s="146">
        <f t="shared" si="109"/>
        <v>1.5</v>
      </c>
      <c r="F39" s="146">
        <f t="shared" si="110"/>
        <v>1.5</v>
      </c>
      <c r="G39" s="147">
        <f t="shared" si="60"/>
        <v>100</v>
      </c>
      <c r="H39" s="222"/>
      <c r="I39" s="222"/>
      <c r="J39" s="223"/>
      <c r="K39" s="222"/>
      <c r="L39" s="222"/>
      <c r="M39" s="224"/>
      <c r="N39" s="750">
        <v>0</v>
      </c>
      <c r="O39" s="222"/>
      <c r="P39" s="247" t="e">
        <f t="shared" si="108"/>
        <v>#DIV/0!</v>
      </c>
      <c r="Q39" s="279">
        <v>1.5</v>
      </c>
      <c r="R39" s="279">
        <v>1.5</v>
      </c>
      <c r="S39" s="283">
        <f t="shared" si="111"/>
        <v>1</v>
      </c>
      <c r="T39" s="279"/>
      <c r="U39" s="279"/>
      <c r="V39" s="280"/>
      <c r="W39" s="444"/>
      <c r="X39" s="279"/>
      <c r="Y39" s="283" t="e">
        <f>SUM(X39/W39*100%)</f>
        <v>#DIV/0!</v>
      </c>
      <c r="Z39" s="343"/>
      <c r="AA39" s="326"/>
      <c r="AB39" s="327"/>
      <c r="AC39" s="344"/>
      <c r="AD39" s="344"/>
      <c r="AE39" s="335"/>
      <c r="AF39" s="335"/>
      <c r="AG39" s="344"/>
      <c r="AH39" s="344"/>
      <c r="AI39" s="344"/>
      <c r="AJ39" s="335"/>
      <c r="AK39" s="335"/>
      <c r="AL39" s="344"/>
      <c r="AM39" s="344"/>
      <c r="AN39" s="344"/>
      <c r="AO39" s="446"/>
      <c r="AP39" s="174"/>
      <c r="AQ39" s="175"/>
      <c r="AR39" s="175"/>
      <c r="AS39" s="175"/>
      <c r="AT39" s="174"/>
      <c r="AU39" s="174"/>
      <c r="AV39" s="175"/>
      <c r="AW39" s="175"/>
      <c r="AX39" s="175"/>
      <c r="AY39" s="174"/>
      <c r="AZ39" s="174"/>
      <c r="BA39" s="175"/>
      <c r="BB39" s="645"/>
    </row>
    <row r="40" spans="1:54" ht="46.5" customHeight="1" x14ac:dyDescent="0.25">
      <c r="A40" s="122"/>
      <c r="B40" s="1033"/>
      <c r="C40" s="1031"/>
      <c r="D40" s="717" t="s">
        <v>386</v>
      </c>
      <c r="E40" s="146">
        <f t="shared" si="109"/>
        <v>0</v>
      </c>
      <c r="F40" s="146">
        <f t="shared" si="110"/>
        <v>0</v>
      </c>
      <c r="G40" s="147" t="e">
        <f t="shared" si="60"/>
        <v>#DIV/0!</v>
      </c>
      <c r="H40" s="213"/>
      <c r="I40" s="213"/>
      <c r="J40" s="214"/>
      <c r="K40" s="213"/>
      <c r="L40" s="213"/>
      <c r="M40" s="215"/>
      <c r="N40" s="751"/>
      <c r="O40" s="213"/>
      <c r="P40" s="247" t="e">
        <f t="shared" si="108"/>
        <v>#DIV/0!</v>
      </c>
      <c r="Q40" s="279"/>
      <c r="R40" s="279"/>
      <c r="S40" s="283" t="e">
        <f t="shared" si="111"/>
        <v>#DIV/0!</v>
      </c>
      <c r="T40" s="274"/>
      <c r="U40" s="274"/>
      <c r="V40" s="275"/>
      <c r="W40" s="445"/>
      <c r="X40" s="274"/>
      <c r="Y40" s="275"/>
      <c r="Z40" s="331"/>
      <c r="AA40" s="328"/>
      <c r="AB40" s="330"/>
      <c r="AC40" s="344"/>
      <c r="AD40" s="344"/>
      <c r="AE40" s="335"/>
      <c r="AF40" s="335"/>
      <c r="AG40" s="344"/>
      <c r="AH40" s="344"/>
      <c r="AI40" s="344"/>
      <c r="AJ40" s="335"/>
      <c r="AK40" s="335"/>
      <c r="AL40" s="344"/>
      <c r="AM40" s="344"/>
      <c r="AN40" s="344"/>
      <c r="AO40" s="446"/>
      <c r="AP40" s="174"/>
      <c r="AQ40" s="175"/>
      <c r="AR40" s="175"/>
      <c r="AS40" s="175"/>
      <c r="AT40" s="174"/>
      <c r="AU40" s="174"/>
      <c r="AV40" s="175"/>
      <c r="AW40" s="175"/>
      <c r="AX40" s="175"/>
      <c r="AY40" s="174"/>
      <c r="AZ40" s="174"/>
      <c r="BA40" s="175"/>
      <c r="BB40" s="645"/>
    </row>
    <row r="41" spans="1:54" ht="18.75" customHeight="1" x14ac:dyDescent="0.25">
      <c r="A41" s="121" t="s">
        <v>336</v>
      </c>
      <c r="B41" s="1032" t="s">
        <v>244</v>
      </c>
      <c r="C41" s="1030" t="s">
        <v>404</v>
      </c>
      <c r="D41" s="698" t="s">
        <v>5</v>
      </c>
      <c r="E41" s="146">
        <f t="shared" si="109"/>
        <v>9</v>
      </c>
      <c r="F41" s="146">
        <f t="shared" si="110"/>
        <v>9</v>
      </c>
      <c r="G41" s="147">
        <f t="shared" si="60"/>
        <v>100</v>
      </c>
      <c r="H41" s="218"/>
      <c r="I41" s="218"/>
      <c r="J41" s="219"/>
      <c r="K41" s="218"/>
      <c r="L41" s="218"/>
      <c r="M41" s="221"/>
      <c r="N41" s="218"/>
      <c r="O41" s="218"/>
      <c r="P41" s="221"/>
      <c r="Q41" s="276">
        <v>9</v>
      </c>
      <c r="R41" s="276">
        <v>9</v>
      </c>
      <c r="S41" s="283">
        <f t="shared" si="111"/>
        <v>1</v>
      </c>
      <c r="T41" s="277"/>
      <c r="U41" s="277"/>
      <c r="V41" s="278"/>
      <c r="W41" s="443"/>
      <c r="X41" s="277"/>
      <c r="Y41" s="283" t="e">
        <f>SUM(X41/W41*100%)</f>
        <v>#DIV/0!</v>
      </c>
      <c r="Z41" s="632"/>
      <c r="AA41" s="346"/>
      <c r="AB41" s="347"/>
      <c r="AC41" s="340"/>
      <c r="AD41" s="340"/>
      <c r="AE41" s="432"/>
      <c r="AF41" s="336"/>
      <c r="AG41" s="340"/>
      <c r="AH41" s="340"/>
      <c r="AI41" s="340"/>
      <c r="AJ41" s="336"/>
      <c r="AK41" s="336"/>
      <c r="AL41" s="340"/>
      <c r="AM41" s="340"/>
      <c r="AN41" s="340"/>
      <c r="AO41" s="446"/>
      <c r="AP41" s="171"/>
      <c r="AQ41" s="172"/>
      <c r="AR41" s="172"/>
      <c r="AS41" s="172"/>
      <c r="AT41" s="171"/>
      <c r="AU41" s="171"/>
      <c r="AV41" s="172"/>
      <c r="AW41" s="172"/>
      <c r="AX41" s="172"/>
      <c r="AY41" s="171"/>
      <c r="AZ41" s="171"/>
      <c r="BA41" s="172"/>
      <c r="BB41" s="644"/>
    </row>
    <row r="42" spans="1:54" ht="21.75" customHeight="1" x14ac:dyDescent="0.25">
      <c r="A42" s="122"/>
      <c r="B42" s="1033"/>
      <c r="C42" s="1031"/>
      <c r="D42" s="718" t="s">
        <v>7</v>
      </c>
      <c r="E42" s="146">
        <f t="shared" si="109"/>
        <v>9</v>
      </c>
      <c r="F42" s="146">
        <f t="shared" si="110"/>
        <v>9</v>
      </c>
      <c r="G42" s="147">
        <f t="shared" si="60"/>
        <v>100</v>
      </c>
      <c r="H42" s="222"/>
      <c r="I42" s="222"/>
      <c r="J42" s="223"/>
      <c r="K42" s="222"/>
      <c r="L42" s="222"/>
      <c r="M42" s="224"/>
      <c r="N42" s="222"/>
      <c r="O42" s="222"/>
      <c r="P42" s="227"/>
      <c r="Q42" s="276">
        <v>9</v>
      </c>
      <c r="R42" s="276">
        <v>9</v>
      </c>
      <c r="S42" s="283">
        <f t="shared" si="111"/>
        <v>1</v>
      </c>
      <c r="T42" s="279"/>
      <c r="U42" s="279"/>
      <c r="V42" s="280"/>
      <c r="W42" s="443"/>
      <c r="X42" s="277"/>
      <c r="Y42" s="283" t="e">
        <f>SUM(X42/W42*100%)</f>
        <v>#DIV/0!</v>
      </c>
      <c r="Z42" s="631"/>
      <c r="AA42" s="326"/>
      <c r="AB42" s="327"/>
      <c r="AC42" s="344"/>
      <c r="AD42" s="344"/>
      <c r="AE42" s="432"/>
      <c r="AF42" s="335"/>
      <c r="AG42" s="344"/>
      <c r="AH42" s="344"/>
      <c r="AI42" s="344"/>
      <c r="AJ42" s="335"/>
      <c r="AK42" s="335"/>
      <c r="AL42" s="344"/>
      <c r="AM42" s="344"/>
      <c r="AN42" s="344"/>
      <c r="AO42" s="446"/>
      <c r="AP42" s="174"/>
      <c r="AQ42" s="175"/>
      <c r="AR42" s="175"/>
      <c r="AS42" s="175"/>
      <c r="AT42" s="174"/>
      <c r="AU42" s="174"/>
      <c r="AV42" s="175"/>
      <c r="AW42" s="175"/>
      <c r="AX42" s="175"/>
      <c r="AY42" s="174"/>
      <c r="AZ42" s="174"/>
      <c r="BA42" s="175"/>
      <c r="BB42" s="645"/>
    </row>
    <row r="43" spans="1:54" ht="34.5" customHeight="1" x14ac:dyDescent="0.25">
      <c r="A43" s="122"/>
      <c r="B43" s="1033"/>
      <c r="C43" s="1031"/>
      <c r="D43" s="717" t="s">
        <v>386</v>
      </c>
      <c r="E43" s="146">
        <f t="shared" si="109"/>
        <v>0</v>
      </c>
      <c r="F43" s="146">
        <f t="shared" si="110"/>
        <v>0</v>
      </c>
      <c r="G43" s="147" t="e">
        <f t="shared" si="60"/>
        <v>#DIV/0!</v>
      </c>
      <c r="H43" s="213"/>
      <c r="I43" s="213"/>
      <c r="J43" s="214"/>
      <c r="K43" s="213"/>
      <c r="L43" s="213"/>
      <c r="M43" s="215"/>
      <c r="N43" s="213"/>
      <c r="O43" s="213"/>
      <c r="P43" s="227"/>
      <c r="Q43" s="276"/>
      <c r="R43" s="276"/>
      <c r="S43" s="283" t="e">
        <f t="shared" si="111"/>
        <v>#DIV/0!</v>
      </c>
      <c r="T43" s="274"/>
      <c r="U43" s="274"/>
      <c r="V43" s="275"/>
      <c r="W43" s="445"/>
      <c r="X43" s="274"/>
      <c r="Y43" s="275"/>
      <c r="Z43" s="331"/>
      <c r="AA43" s="328"/>
      <c r="AB43" s="330"/>
      <c r="AC43" s="344"/>
      <c r="AD43" s="344"/>
      <c r="AE43" s="335"/>
      <c r="AF43" s="335"/>
      <c r="AG43" s="344"/>
      <c r="AH43" s="344"/>
      <c r="AI43" s="344"/>
      <c r="AJ43" s="335"/>
      <c r="AK43" s="335"/>
      <c r="AL43" s="344"/>
      <c r="AM43" s="344"/>
      <c r="AN43" s="344"/>
      <c r="AO43" s="174"/>
      <c r="AP43" s="174"/>
      <c r="AQ43" s="175"/>
      <c r="AR43" s="175"/>
      <c r="AS43" s="175"/>
      <c r="AT43" s="174"/>
      <c r="AU43" s="174"/>
      <c r="AV43" s="175"/>
      <c r="AW43" s="175"/>
      <c r="AX43" s="175"/>
      <c r="AY43" s="174"/>
      <c r="AZ43" s="174"/>
      <c r="BA43" s="175"/>
      <c r="BB43" s="645"/>
    </row>
    <row r="44" spans="1:54" x14ac:dyDescent="0.25">
      <c r="A44" s="122" t="s">
        <v>337</v>
      </c>
      <c r="B44" s="1032" t="s">
        <v>265</v>
      </c>
      <c r="C44" s="1030" t="s">
        <v>404</v>
      </c>
      <c r="D44" s="698" t="s">
        <v>5</v>
      </c>
      <c r="E44" s="146">
        <f t="shared" si="109"/>
        <v>120</v>
      </c>
      <c r="F44" s="146">
        <f t="shared" si="110"/>
        <v>120</v>
      </c>
      <c r="G44" s="147">
        <f t="shared" si="60"/>
        <v>100</v>
      </c>
      <c r="H44" s="216"/>
      <c r="I44" s="216"/>
      <c r="J44" s="226"/>
      <c r="K44" s="216"/>
      <c r="L44" s="216"/>
      <c r="M44" s="227"/>
      <c r="N44" s="216"/>
      <c r="O44" s="216"/>
      <c r="P44" s="227"/>
      <c r="Q44" s="276">
        <v>120</v>
      </c>
      <c r="R44" s="276">
        <v>120</v>
      </c>
      <c r="S44" s="283" t="e">
        <f>SUM(R44/T44*100%)</f>
        <v>#DIV/0!</v>
      </c>
      <c r="T44" s="276"/>
      <c r="U44" s="276"/>
      <c r="V44" s="283" t="e">
        <f>SUM(U44/#REF!*100%)</f>
        <v>#REF!</v>
      </c>
      <c r="W44" s="277"/>
      <c r="X44" s="277"/>
      <c r="Y44" s="283" t="e">
        <f>SUM(X44/W44*100%)</f>
        <v>#DIV/0!</v>
      </c>
      <c r="Z44" s="632"/>
      <c r="AA44" s="348"/>
      <c r="AB44" s="349"/>
      <c r="AC44" s="344"/>
      <c r="AD44" s="344"/>
      <c r="AE44" s="335"/>
      <c r="AF44" s="335"/>
      <c r="AG44" s="344"/>
      <c r="AH44" s="344"/>
      <c r="AI44" s="344"/>
      <c r="AJ44" s="335"/>
      <c r="AK44" s="335"/>
      <c r="AL44" s="344"/>
      <c r="AM44" s="344"/>
      <c r="AN44" s="344"/>
      <c r="AO44" s="174"/>
      <c r="AP44" s="174"/>
      <c r="AQ44" s="175"/>
      <c r="AR44" s="175"/>
      <c r="AS44" s="175"/>
      <c r="AT44" s="174"/>
      <c r="AU44" s="174"/>
      <c r="AV44" s="175"/>
      <c r="AW44" s="175"/>
      <c r="AX44" s="175"/>
      <c r="AY44" s="174"/>
      <c r="AZ44" s="174"/>
      <c r="BA44" s="175"/>
      <c r="BB44" s="645"/>
    </row>
    <row r="45" spans="1:54" x14ac:dyDescent="0.25">
      <c r="A45" s="122"/>
      <c r="B45" s="1033"/>
      <c r="C45" s="1031"/>
      <c r="D45" s="718" t="s">
        <v>7</v>
      </c>
      <c r="E45" s="146">
        <f t="shared" si="109"/>
        <v>120</v>
      </c>
      <c r="F45" s="146">
        <f t="shared" si="110"/>
        <v>120</v>
      </c>
      <c r="G45" s="147">
        <f t="shared" si="60"/>
        <v>100</v>
      </c>
      <c r="H45" s="216"/>
      <c r="I45" s="216"/>
      <c r="J45" s="226"/>
      <c r="K45" s="216"/>
      <c r="L45" s="216"/>
      <c r="M45" s="227"/>
      <c r="N45" s="216"/>
      <c r="O45" s="216"/>
      <c r="P45" s="227"/>
      <c r="Q45" s="276">
        <v>120</v>
      </c>
      <c r="R45" s="276">
        <v>120</v>
      </c>
      <c r="S45" s="283" t="e">
        <f>SUM(R45/T45*100%)</f>
        <v>#DIV/0!</v>
      </c>
      <c r="T45" s="276"/>
      <c r="U45" s="276"/>
      <c r="V45" s="283" t="e">
        <f>SUM(U45/#REF!*100%)</f>
        <v>#REF!</v>
      </c>
      <c r="W45" s="277"/>
      <c r="X45" s="277"/>
      <c r="Y45" s="283" t="e">
        <f>SUM(X45/W45*100%)</f>
        <v>#DIV/0!</v>
      </c>
      <c r="Z45" s="632"/>
      <c r="AA45" s="348"/>
      <c r="AB45" s="349"/>
      <c r="AC45" s="344"/>
      <c r="AD45" s="344"/>
      <c r="AE45" s="335"/>
      <c r="AF45" s="335"/>
      <c r="AG45" s="344"/>
      <c r="AH45" s="344"/>
      <c r="AI45" s="344"/>
      <c r="AJ45" s="335"/>
      <c r="AK45" s="335"/>
      <c r="AL45" s="344"/>
      <c r="AM45" s="344"/>
      <c r="AN45" s="344"/>
      <c r="AO45" s="174"/>
      <c r="AP45" s="174"/>
      <c r="AQ45" s="175"/>
      <c r="AR45" s="175"/>
      <c r="AS45" s="175"/>
      <c r="AT45" s="174"/>
      <c r="AU45" s="174"/>
      <c r="AV45" s="175"/>
      <c r="AW45" s="175"/>
      <c r="AX45" s="175"/>
      <c r="AY45" s="174"/>
      <c r="AZ45" s="174"/>
      <c r="BA45" s="175"/>
      <c r="BB45" s="645"/>
    </row>
    <row r="46" spans="1:54" ht="32.25" customHeight="1" x14ac:dyDescent="0.25">
      <c r="A46" s="122"/>
      <c r="B46" s="1033"/>
      <c r="C46" s="1031"/>
      <c r="D46" s="717" t="s">
        <v>386</v>
      </c>
      <c r="E46" s="146">
        <f t="shared" si="109"/>
        <v>0</v>
      </c>
      <c r="F46" s="146">
        <f t="shared" si="110"/>
        <v>0</v>
      </c>
      <c r="G46" s="147" t="e">
        <f t="shared" si="60"/>
        <v>#DIV/0!</v>
      </c>
      <c r="H46" s="216"/>
      <c r="I46" s="216"/>
      <c r="J46" s="226"/>
      <c r="K46" s="216"/>
      <c r="L46" s="216"/>
      <c r="M46" s="227"/>
      <c r="N46" s="216"/>
      <c r="O46" s="216"/>
      <c r="P46" s="232"/>
      <c r="Q46" s="276">
        <v>0</v>
      </c>
      <c r="R46" s="276">
        <v>0</v>
      </c>
      <c r="S46" s="283" t="e">
        <f>SUM(R46/Q46*100%)</f>
        <v>#DIV/0!</v>
      </c>
      <c r="T46" s="276"/>
      <c r="U46" s="276"/>
      <c r="V46" s="283" t="e">
        <f>SUM(U46/T46*100%)</f>
        <v>#DIV/0!</v>
      </c>
      <c r="W46" s="276"/>
      <c r="X46" s="276"/>
      <c r="Y46" s="281"/>
      <c r="Z46" s="335"/>
      <c r="AA46" s="348"/>
      <c r="AB46" s="349"/>
      <c r="AC46" s="344"/>
      <c r="AD46" s="344"/>
      <c r="AE46" s="335"/>
      <c r="AF46" s="335"/>
      <c r="AG46" s="344"/>
      <c r="AH46" s="344"/>
      <c r="AI46" s="344"/>
      <c r="AJ46" s="335"/>
      <c r="AK46" s="335"/>
      <c r="AL46" s="344"/>
      <c r="AM46" s="344"/>
      <c r="AN46" s="344"/>
      <c r="AO46" s="174"/>
      <c r="AP46" s="174"/>
      <c r="AQ46" s="175"/>
      <c r="AR46" s="175"/>
      <c r="AS46" s="175"/>
      <c r="AT46" s="174"/>
      <c r="AU46" s="174"/>
      <c r="AV46" s="175"/>
      <c r="AW46" s="175"/>
      <c r="AX46" s="175"/>
      <c r="AY46" s="174"/>
      <c r="AZ46" s="174"/>
      <c r="BA46" s="175"/>
      <c r="BB46" s="645"/>
    </row>
    <row r="47" spans="1:54" ht="18.75" customHeight="1" x14ac:dyDescent="0.25">
      <c r="A47" s="121" t="s">
        <v>338</v>
      </c>
      <c r="B47" s="1032" t="s">
        <v>279</v>
      </c>
      <c r="C47" s="1030" t="s">
        <v>404</v>
      </c>
      <c r="D47" s="698" t="s">
        <v>5</v>
      </c>
      <c r="E47" s="148">
        <f t="shared" ref="E47:E64" si="112">SUM(H47,K47,N47,Q47,T47,W47,Z47,AE47,AJ47,AO47,AT47,AY47)</f>
        <v>8591.25</v>
      </c>
      <c r="F47" s="148">
        <f t="shared" ref="F47:F64" si="113">SUM(I47,L47,O47,R47,U47,X47,AC47,AH47,AM47,AR47,AW47,AZ47)</f>
        <v>8591.25</v>
      </c>
      <c r="G47" s="147">
        <f t="shared" si="60"/>
        <v>100</v>
      </c>
      <c r="H47" s="218"/>
      <c r="I47" s="218"/>
      <c r="J47" s="219"/>
      <c r="K47" s="218"/>
      <c r="L47" s="218"/>
      <c r="M47" s="221"/>
      <c r="N47" s="218"/>
      <c r="O47" s="218"/>
      <c r="P47" s="229"/>
      <c r="Q47" s="277"/>
      <c r="R47" s="277"/>
      <c r="S47" s="278"/>
      <c r="T47" s="277"/>
      <c r="U47" s="277"/>
      <c r="V47" s="278"/>
      <c r="W47" s="494">
        <v>8541.75</v>
      </c>
      <c r="X47" s="494">
        <v>8541.75</v>
      </c>
      <c r="Y47" s="283">
        <f>SUM(X47/W47*100%)</f>
        <v>1</v>
      </c>
      <c r="Z47" s="371">
        <v>49.5</v>
      </c>
      <c r="AA47" s="371"/>
      <c r="AB47" s="371"/>
      <c r="AC47" s="371">
        <v>49.5</v>
      </c>
      <c r="AD47" s="377">
        <f>SUM(AC47/Z47*100)</f>
        <v>100</v>
      </c>
      <c r="AE47" s="371"/>
      <c r="AF47" s="377"/>
      <c r="AG47" s="377"/>
      <c r="AH47" s="377"/>
      <c r="AI47" s="377" t="e">
        <f>SUM(AH47/AE47*100)</f>
        <v>#DIV/0!</v>
      </c>
      <c r="AJ47" s="673"/>
      <c r="AK47" s="377"/>
      <c r="AL47" s="377"/>
      <c r="AM47" s="377"/>
      <c r="AN47" s="363"/>
      <c r="AO47" s="885"/>
      <c r="AP47" s="171"/>
      <c r="AQ47" s="172"/>
      <c r="AR47" s="172"/>
      <c r="AS47" s="172"/>
      <c r="AT47" s="171"/>
      <c r="AU47" s="171"/>
      <c r="AV47" s="172"/>
      <c r="AW47" s="172"/>
      <c r="AX47" s="172"/>
      <c r="AY47" s="171"/>
      <c r="AZ47" s="171"/>
      <c r="BA47" s="172"/>
      <c r="BB47" s="644"/>
    </row>
    <row r="48" spans="1:54" ht="21.75" customHeight="1" x14ac:dyDescent="0.25">
      <c r="A48" s="122"/>
      <c r="B48" s="1033"/>
      <c r="C48" s="1031"/>
      <c r="D48" s="718" t="s">
        <v>7</v>
      </c>
      <c r="E48" s="148">
        <f t="shared" si="112"/>
        <v>8591.25</v>
      </c>
      <c r="F48" s="148">
        <f t="shared" si="113"/>
        <v>8591.25</v>
      </c>
      <c r="G48" s="147">
        <f t="shared" si="60"/>
        <v>100</v>
      </c>
      <c r="H48" s="222"/>
      <c r="I48" s="222"/>
      <c r="J48" s="223"/>
      <c r="K48" s="222"/>
      <c r="L48" s="222"/>
      <c r="M48" s="224"/>
      <c r="N48" s="222"/>
      <c r="O48" s="222"/>
      <c r="P48" s="230"/>
      <c r="Q48" s="279"/>
      <c r="R48" s="279"/>
      <c r="S48" s="280"/>
      <c r="T48" s="279"/>
      <c r="U48" s="279"/>
      <c r="V48" s="280"/>
      <c r="W48" s="494">
        <v>8541.75</v>
      </c>
      <c r="X48" s="494">
        <v>8541.75</v>
      </c>
      <c r="Y48" s="283">
        <f>SUM(X48/W48*100%)</f>
        <v>1</v>
      </c>
      <c r="Z48" s="371">
        <v>49.5</v>
      </c>
      <c r="AA48" s="371"/>
      <c r="AB48" s="371"/>
      <c r="AC48" s="371">
        <v>49.5</v>
      </c>
      <c r="AD48" s="377">
        <f>SUM(AC48/Z48*100)</f>
        <v>100</v>
      </c>
      <c r="AE48" s="371"/>
      <c r="AF48" s="377"/>
      <c r="AG48" s="377"/>
      <c r="AH48" s="377"/>
      <c r="AI48" s="377" t="e">
        <f>SUM(AH48/AE48*100)</f>
        <v>#DIV/0!</v>
      </c>
      <c r="AJ48" s="673"/>
      <c r="AK48" s="377"/>
      <c r="AL48" s="377"/>
      <c r="AM48" s="377"/>
      <c r="AN48" s="363"/>
      <c r="AO48" s="885"/>
      <c r="AP48" s="174"/>
      <c r="AQ48" s="175"/>
      <c r="AR48" s="175"/>
      <c r="AS48" s="175"/>
      <c r="AT48" s="174"/>
      <c r="AU48" s="174"/>
      <c r="AV48" s="175"/>
      <c r="AW48" s="175"/>
      <c r="AX48" s="175"/>
      <c r="AY48" s="174"/>
      <c r="AZ48" s="174"/>
      <c r="BA48" s="175"/>
      <c r="BB48" s="645"/>
    </row>
    <row r="49" spans="1:58" ht="45" customHeight="1" x14ac:dyDescent="0.25">
      <c r="A49" s="122"/>
      <c r="B49" s="1033"/>
      <c r="C49" s="1031"/>
      <c r="D49" s="717" t="s">
        <v>386</v>
      </c>
      <c r="E49" s="155">
        <f t="shared" si="112"/>
        <v>0</v>
      </c>
      <c r="F49" s="148">
        <f t="shared" si="113"/>
        <v>0</v>
      </c>
      <c r="G49" s="147" t="e">
        <f t="shared" si="60"/>
        <v>#DIV/0!</v>
      </c>
      <c r="H49" s="213"/>
      <c r="I49" s="213"/>
      <c r="J49" s="214"/>
      <c r="K49" s="213"/>
      <c r="L49" s="213"/>
      <c r="M49" s="215"/>
      <c r="N49" s="213"/>
      <c r="O49" s="213"/>
      <c r="P49" s="227"/>
      <c r="Q49" s="274"/>
      <c r="R49" s="274"/>
      <c r="S49" s="275"/>
      <c r="T49" s="274"/>
      <c r="U49" s="274"/>
      <c r="V49" s="275"/>
      <c r="W49" s="277"/>
      <c r="X49" s="277"/>
      <c r="Y49" s="283" t="e">
        <f>SUM(X49/W49*100%)</f>
        <v>#DIV/0!</v>
      </c>
      <c r="Z49" s="419"/>
      <c r="AA49" s="420"/>
      <c r="AB49" s="421"/>
      <c r="AC49" s="371"/>
      <c r="AD49" s="371"/>
      <c r="AE49" s="371"/>
      <c r="AF49" s="371"/>
      <c r="AG49" s="371"/>
      <c r="AH49" s="371"/>
      <c r="AI49" s="371"/>
      <c r="AJ49" s="371"/>
      <c r="AK49" s="371"/>
      <c r="AL49" s="371"/>
      <c r="AM49" s="371"/>
      <c r="AN49" s="363"/>
      <c r="AO49" s="174"/>
      <c r="AP49" s="174"/>
      <c r="AQ49" s="175"/>
      <c r="AR49" s="175"/>
      <c r="AS49" s="175"/>
      <c r="AT49" s="174"/>
      <c r="AU49" s="174"/>
      <c r="AV49" s="175"/>
      <c r="AW49" s="175"/>
      <c r="AX49" s="175"/>
      <c r="AY49" s="174"/>
      <c r="AZ49" s="174"/>
      <c r="BA49" s="175"/>
      <c r="BB49" s="645"/>
    </row>
    <row r="50" spans="1:58" ht="18.75" customHeight="1" x14ac:dyDescent="0.25">
      <c r="A50" s="478" t="s">
        <v>340</v>
      </c>
      <c r="B50" s="1013" t="s">
        <v>261</v>
      </c>
      <c r="C50" s="1024" t="s">
        <v>404</v>
      </c>
      <c r="D50" s="700" t="s">
        <v>5</v>
      </c>
      <c r="E50" s="937">
        <f t="shared" si="112"/>
        <v>6942</v>
      </c>
      <c r="F50" s="937">
        <f t="shared" si="113"/>
        <v>6942</v>
      </c>
      <c r="G50" s="807">
        <f t="shared" si="60"/>
        <v>100</v>
      </c>
      <c r="H50" s="233"/>
      <c r="I50" s="233"/>
      <c r="J50" s="234"/>
      <c r="K50" s="233"/>
      <c r="L50" s="233"/>
      <c r="M50" s="233"/>
      <c r="N50" s="233"/>
      <c r="O50" s="233"/>
      <c r="P50" s="233"/>
      <c r="Q50" s="284"/>
      <c r="R50" s="284"/>
      <c r="S50" s="284"/>
      <c r="T50" s="284"/>
      <c r="U50" s="284"/>
      <c r="V50" s="284"/>
      <c r="W50" s="284"/>
      <c r="X50" s="284"/>
      <c r="Y50" s="284"/>
      <c r="Z50" s="363"/>
      <c r="AA50" s="350"/>
      <c r="AB50" s="351"/>
      <c r="AC50" s="363"/>
      <c r="AD50" s="363"/>
      <c r="AE50" s="363"/>
      <c r="AF50" s="363"/>
      <c r="AG50" s="363"/>
      <c r="AH50" s="363"/>
      <c r="AI50" s="363"/>
      <c r="AJ50" s="932">
        <v>6930</v>
      </c>
      <c r="AK50" s="933"/>
      <c r="AL50" s="933"/>
      <c r="AM50" s="932">
        <v>6930</v>
      </c>
      <c r="AN50" s="409">
        <f t="shared" ref="AN50:AN55" si="114">SUM(AM50/AJ50*100)</f>
        <v>100</v>
      </c>
      <c r="AO50" s="180">
        <v>12</v>
      </c>
      <c r="AP50" s="177"/>
      <c r="AQ50" s="177"/>
      <c r="AR50" s="180">
        <v>12</v>
      </c>
      <c r="AS50" s="180">
        <f t="shared" ref="AS50:AS55" si="115">SUM(AR50/AO50*100)</f>
        <v>100</v>
      </c>
      <c r="AT50" s="180"/>
      <c r="AU50" s="177"/>
      <c r="AV50" s="177"/>
      <c r="AW50" s="177"/>
      <c r="AX50" s="177" t="e">
        <f>SUM(AW50/AT50*100)</f>
        <v>#DIV/0!</v>
      </c>
      <c r="AY50" s="808"/>
      <c r="AZ50" s="177"/>
      <c r="BA50" s="177"/>
      <c r="BB50" s="1013"/>
      <c r="BF50" s="911">
        <v>79.25</v>
      </c>
    </row>
    <row r="51" spans="1:58" ht="21.75" customHeight="1" x14ac:dyDescent="0.25">
      <c r="A51" s="131"/>
      <c r="B51" s="1014"/>
      <c r="C51" s="1025"/>
      <c r="D51" s="718" t="s">
        <v>7</v>
      </c>
      <c r="E51" s="937">
        <f t="shared" si="112"/>
        <v>6942</v>
      </c>
      <c r="F51" s="937">
        <f t="shared" si="113"/>
        <v>6942</v>
      </c>
      <c r="G51" s="149">
        <f t="shared" si="60"/>
        <v>100</v>
      </c>
      <c r="H51" s="238"/>
      <c r="I51" s="238"/>
      <c r="J51" s="239"/>
      <c r="K51" s="238"/>
      <c r="L51" s="238"/>
      <c r="M51" s="238"/>
      <c r="N51" s="238"/>
      <c r="O51" s="238"/>
      <c r="P51" s="236"/>
      <c r="Q51" s="286"/>
      <c r="R51" s="286"/>
      <c r="S51" s="286"/>
      <c r="T51" s="286"/>
      <c r="U51" s="286"/>
      <c r="V51" s="286"/>
      <c r="W51" s="286"/>
      <c r="X51" s="286"/>
      <c r="Y51" s="286"/>
      <c r="Z51" s="365"/>
      <c r="AA51" s="356"/>
      <c r="AB51" s="357"/>
      <c r="AC51" s="364"/>
      <c r="AD51" s="364"/>
      <c r="AE51" s="364"/>
      <c r="AF51" s="364"/>
      <c r="AG51" s="364"/>
      <c r="AH51" s="364"/>
      <c r="AI51" s="364"/>
      <c r="AJ51" s="932">
        <v>6930</v>
      </c>
      <c r="AK51" s="934"/>
      <c r="AL51" s="934"/>
      <c r="AM51" s="935">
        <v>6930</v>
      </c>
      <c r="AN51" s="925">
        <f t="shared" si="114"/>
        <v>100</v>
      </c>
      <c r="AO51" s="180">
        <v>12</v>
      </c>
      <c r="AP51" s="177"/>
      <c r="AQ51" s="177"/>
      <c r="AR51" s="180">
        <v>12</v>
      </c>
      <c r="AS51" s="180">
        <f t="shared" ref="AS51" si="116">SUM(AR51/AO51*100)</f>
        <v>100</v>
      </c>
      <c r="AT51" s="180"/>
      <c r="AU51" s="177"/>
      <c r="AV51" s="177"/>
      <c r="AW51" s="177"/>
      <c r="AX51" s="177" t="e">
        <f>SUM(AW51/AT51*100)</f>
        <v>#DIV/0!</v>
      </c>
      <c r="AY51" s="808"/>
      <c r="AZ51" s="178"/>
      <c r="BA51" s="178"/>
      <c r="BB51" s="1014"/>
    </row>
    <row r="52" spans="1:58" ht="35.25" customHeight="1" x14ac:dyDescent="0.25">
      <c r="A52" s="131"/>
      <c r="B52" s="1014"/>
      <c r="C52" s="1025"/>
      <c r="D52" s="717" t="s">
        <v>386</v>
      </c>
      <c r="E52" s="938">
        <f t="shared" si="112"/>
        <v>0</v>
      </c>
      <c r="F52" s="937">
        <f t="shared" si="113"/>
        <v>0</v>
      </c>
      <c r="G52" s="149" t="e">
        <f t="shared" si="60"/>
        <v>#DIV/0!</v>
      </c>
      <c r="H52" s="241"/>
      <c r="I52" s="241"/>
      <c r="J52" s="242"/>
      <c r="K52" s="241"/>
      <c r="L52" s="241"/>
      <c r="M52" s="241"/>
      <c r="N52" s="241"/>
      <c r="O52" s="241"/>
      <c r="P52" s="236"/>
      <c r="Q52" s="287"/>
      <c r="R52" s="287"/>
      <c r="S52" s="287"/>
      <c r="T52" s="287"/>
      <c r="U52" s="287"/>
      <c r="V52" s="287"/>
      <c r="W52" s="287"/>
      <c r="X52" s="287"/>
      <c r="Y52" s="287"/>
      <c r="Z52" s="359"/>
      <c r="AA52" s="360"/>
      <c r="AB52" s="361"/>
      <c r="AC52" s="364"/>
      <c r="AD52" s="364"/>
      <c r="AE52" s="364"/>
      <c r="AF52" s="364"/>
      <c r="AG52" s="364"/>
      <c r="AH52" s="364"/>
      <c r="AI52" s="364"/>
      <c r="AJ52" s="932"/>
      <c r="AK52" s="933"/>
      <c r="AL52" s="933"/>
      <c r="AM52" s="936"/>
      <c r="AN52" s="925" t="e">
        <f t="shared" si="114"/>
        <v>#DIV/0!</v>
      </c>
      <c r="AO52" s="825"/>
      <c r="AP52" s="927"/>
      <c r="AQ52" s="927"/>
      <c r="AR52" s="926"/>
      <c r="AS52" s="825" t="e">
        <f t="shared" si="115"/>
        <v>#DIV/0!</v>
      </c>
      <c r="AT52" s="825"/>
      <c r="AU52" s="927"/>
      <c r="AV52" s="927"/>
      <c r="AW52" s="927"/>
      <c r="AX52" s="177" t="e">
        <f t="shared" ref="AX52" si="117">SUM(AW52/AT52*100)</f>
        <v>#DIV/0!</v>
      </c>
      <c r="AY52" s="178"/>
      <c r="AZ52" s="178"/>
      <c r="BA52" s="178"/>
      <c r="BB52" s="1014"/>
    </row>
    <row r="53" spans="1:58" x14ac:dyDescent="0.25">
      <c r="A53" s="131" t="s">
        <v>339</v>
      </c>
      <c r="B53" s="1013" t="s">
        <v>260</v>
      </c>
      <c r="C53" s="1024" t="s">
        <v>404</v>
      </c>
      <c r="D53" s="700" t="s">
        <v>5</v>
      </c>
      <c r="E53" s="937">
        <f>SUM(H53,K53,N53,Q53,T53,W53,Z53,AE53,AJ53,AO53,AT53,AY53)</f>
        <v>5445</v>
      </c>
      <c r="F53" s="937">
        <f t="shared" si="113"/>
        <v>5445</v>
      </c>
      <c r="G53" s="149">
        <f t="shared" si="60"/>
        <v>100</v>
      </c>
      <c r="H53" s="236"/>
      <c r="I53" s="236"/>
      <c r="J53" s="237"/>
      <c r="K53" s="236"/>
      <c r="L53" s="236"/>
      <c r="M53" s="236"/>
      <c r="N53" s="236"/>
      <c r="O53" s="236"/>
      <c r="P53" s="236"/>
      <c r="Q53" s="285"/>
      <c r="R53" s="285"/>
      <c r="S53" s="285"/>
      <c r="T53" s="285"/>
      <c r="U53" s="285"/>
      <c r="V53" s="285"/>
      <c r="W53" s="285"/>
      <c r="X53" s="285"/>
      <c r="Y53" s="285"/>
      <c r="Z53" s="364"/>
      <c r="AA53" s="368"/>
      <c r="AB53" s="369"/>
      <c r="AC53" s="364"/>
      <c r="AD53" s="364"/>
      <c r="AE53" s="364"/>
      <c r="AF53" s="364"/>
      <c r="AG53" s="364"/>
      <c r="AH53" s="364"/>
      <c r="AI53" s="364"/>
      <c r="AJ53" s="932">
        <v>5436</v>
      </c>
      <c r="AK53" s="933"/>
      <c r="AL53" s="933"/>
      <c r="AM53" s="935">
        <v>5436</v>
      </c>
      <c r="AN53" s="928">
        <f t="shared" si="114"/>
        <v>100</v>
      </c>
      <c r="AO53" s="929">
        <v>0</v>
      </c>
      <c r="AP53" s="927"/>
      <c r="AQ53" s="927">
        <v>0</v>
      </c>
      <c r="AR53" s="927">
        <v>0</v>
      </c>
      <c r="AS53" s="825" t="e">
        <f t="shared" si="115"/>
        <v>#DIV/0!</v>
      </c>
      <c r="AT53" s="825">
        <v>9</v>
      </c>
      <c r="AU53" s="825"/>
      <c r="AV53" s="825"/>
      <c r="AW53" s="929">
        <v>9</v>
      </c>
      <c r="AX53" s="180">
        <f>SUM(AW53/AT53*100)</f>
        <v>100</v>
      </c>
      <c r="AY53" s="677"/>
      <c r="AZ53" s="178"/>
      <c r="BA53" s="178"/>
      <c r="BB53" s="1013"/>
      <c r="BF53" s="911">
        <v>58.5</v>
      </c>
    </row>
    <row r="54" spans="1:58" x14ac:dyDescent="0.25">
      <c r="A54" s="131"/>
      <c r="B54" s="1014"/>
      <c r="C54" s="1025"/>
      <c r="D54" s="718" t="s">
        <v>7</v>
      </c>
      <c r="E54" s="937">
        <f t="shared" si="112"/>
        <v>5445</v>
      </c>
      <c r="F54" s="937">
        <f t="shared" si="113"/>
        <v>5445</v>
      </c>
      <c r="G54" s="149">
        <f t="shared" si="60"/>
        <v>100</v>
      </c>
      <c r="H54" s="236"/>
      <c r="I54" s="236"/>
      <c r="J54" s="237"/>
      <c r="K54" s="236"/>
      <c r="L54" s="236"/>
      <c r="M54" s="236"/>
      <c r="N54" s="236"/>
      <c r="O54" s="236"/>
      <c r="P54" s="244"/>
      <c r="Q54" s="285"/>
      <c r="R54" s="285"/>
      <c r="S54" s="285"/>
      <c r="T54" s="285"/>
      <c r="U54" s="285"/>
      <c r="V54" s="285"/>
      <c r="W54" s="285"/>
      <c r="X54" s="285"/>
      <c r="Y54" s="285"/>
      <c r="Z54" s="364"/>
      <c r="AA54" s="368"/>
      <c r="AB54" s="369"/>
      <c r="AC54" s="364"/>
      <c r="AD54" s="364"/>
      <c r="AE54" s="364"/>
      <c r="AF54" s="364"/>
      <c r="AG54" s="364"/>
      <c r="AH54" s="364"/>
      <c r="AI54" s="364"/>
      <c r="AJ54" s="932">
        <v>5436</v>
      </c>
      <c r="AK54" s="934"/>
      <c r="AL54" s="934"/>
      <c r="AM54" s="935">
        <v>5436</v>
      </c>
      <c r="AN54" s="928">
        <f t="shared" si="114"/>
        <v>100</v>
      </c>
      <c r="AO54" s="929">
        <v>0</v>
      </c>
      <c r="AP54" s="927"/>
      <c r="AQ54" s="927">
        <v>0</v>
      </c>
      <c r="AR54" s="927">
        <v>0</v>
      </c>
      <c r="AS54" s="825" t="e">
        <f t="shared" ref="AS54" si="118">SUM(AR54/AO54*100)</f>
        <v>#DIV/0!</v>
      </c>
      <c r="AT54" s="825">
        <v>9</v>
      </c>
      <c r="AU54" s="825"/>
      <c r="AV54" s="825"/>
      <c r="AW54" s="929">
        <v>9</v>
      </c>
      <c r="AX54" s="180">
        <f t="shared" ref="AX54:AX55" si="119">SUM(AW54/AT54*100)</f>
        <v>100</v>
      </c>
      <c r="AY54" s="677"/>
      <c r="AZ54" s="178"/>
      <c r="BA54" s="178"/>
      <c r="BB54" s="1014"/>
    </row>
    <row r="55" spans="1:58" ht="36" customHeight="1" x14ac:dyDescent="0.25">
      <c r="A55" s="131"/>
      <c r="B55" s="1014"/>
      <c r="C55" s="1025"/>
      <c r="D55" s="717" t="s">
        <v>386</v>
      </c>
      <c r="E55" s="148">
        <f t="shared" si="112"/>
        <v>0</v>
      </c>
      <c r="F55" s="148">
        <f t="shared" si="113"/>
        <v>0</v>
      </c>
      <c r="G55" s="149" t="e">
        <f t="shared" si="60"/>
        <v>#DIV/0!</v>
      </c>
      <c r="H55" s="236"/>
      <c r="I55" s="236"/>
      <c r="J55" s="237"/>
      <c r="K55" s="236"/>
      <c r="L55" s="236"/>
      <c r="M55" s="236"/>
      <c r="N55" s="236"/>
      <c r="O55" s="236"/>
      <c r="P55" s="244"/>
      <c r="Q55" s="285"/>
      <c r="R55" s="285"/>
      <c r="S55" s="285"/>
      <c r="T55" s="285"/>
      <c r="U55" s="285"/>
      <c r="V55" s="285"/>
      <c r="W55" s="285"/>
      <c r="X55" s="285"/>
      <c r="Y55" s="285"/>
      <c r="Z55" s="364"/>
      <c r="AA55" s="368"/>
      <c r="AB55" s="369"/>
      <c r="AC55" s="364"/>
      <c r="AD55" s="364"/>
      <c r="AE55" s="364"/>
      <c r="AF55" s="364"/>
      <c r="AG55" s="364"/>
      <c r="AH55" s="364"/>
      <c r="AI55" s="364"/>
      <c r="AJ55" s="371"/>
      <c r="AK55" s="371"/>
      <c r="AL55" s="371"/>
      <c r="AM55" s="930"/>
      <c r="AN55" s="931" t="e">
        <f t="shared" si="114"/>
        <v>#DIV/0!</v>
      </c>
      <c r="AO55" s="825">
        <v>0</v>
      </c>
      <c r="AP55" s="927"/>
      <c r="AQ55" s="927">
        <v>0</v>
      </c>
      <c r="AR55" s="927"/>
      <c r="AS55" s="929" t="e">
        <f t="shared" si="115"/>
        <v>#DIV/0!</v>
      </c>
      <c r="AT55" s="825"/>
      <c r="AU55" s="929"/>
      <c r="AV55" s="929"/>
      <c r="AW55" s="929"/>
      <c r="AX55" s="177" t="e">
        <f t="shared" si="119"/>
        <v>#DIV/0!</v>
      </c>
      <c r="AY55" s="178"/>
      <c r="AZ55" s="178"/>
      <c r="BA55" s="178"/>
      <c r="BB55" s="1014"/>
    </row>
    <row r="56" spans="1:58" ht="18.75" customHeight="1" x14ac:dyDescent="0.25">
      <c r="A56" s="130" t="s">
        <v>341</v>
      </c>
      <c r="B56" s="1013" t="s">
        <v>259</v>
      </c>
      <c r="C56" s="1024" t="s">
        <v>404</v>
      </c>
      <c r="D56" s="700" t="s">
        <v>5</v>
      </c>
      <c r="E56" s="148">
        <f t="shared" si="112"/>
        <v>499.5</v>
      </c>
      <c r="F56" s="148">
        <f t="shared" si="113"/>
        <v>495</v>
      </c>
      <c r="G56" s="149">
        <f t="shared" si="60"/>
        <v>99.099099099099092</v>
      </c>
      <c r="H56" s="233"/>
      <c r="I56" s="233"/>
      <c r="J56" s="234"/>
      <c r="K56" s="233"/>
      <c r="L56" s="233"/>
      <c r="M56" s="233"/>
      <c r="N56" s="233"/>
      <c r="O56" s="233"/>
      <c r="P56" s="235"/>
      <c r="Q56" s="284"/>
      <c r="R56" s="284"/>
      <c r="S56" s="284"/>
      <c r="T56" s="284"/>
      <c r="U56" s="284"/>
      <c r="V56" s="284"/>
      <c r="W56" s="284"/>
      <c r="X56" s="284"/>
      <c r="Y56" s="284"/>
      <c r="Z56" s="363"/>
      <c r="AA56" s="350"/>
      <c r="AB56" s="351"/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  <c r="AN56" s="363"/>
      <c r="AO56" s="177"/>
      <c r="AP56" s="177"/>
      <c r="AQ56" s="177"/>
      <c r="AR56" s="177"/>
      <c r="AS56" s="177"/>
      <c r="AT56" s="825">
        <v>499.5</v>
      </c>
      <c r="AU56" s="177"/>
      <c r="AV56" s="177"/>
      <c r="AW56" s="903">
        <v>495</v>
      </c>
      <c r="AX56" s="180">
        <f t="shared" ref="AX56:AX62" si="120">SUM(AW56/AT56*100)</f>
        <v>99.099099099099092</v>
      </c>
      <c r="AY56" s="922"/>
      <c r="AZ56" s="177"/>
      <c r="BA56" s="178" t="e">
        <f t="shared" ref="BA56:BA58" si="121">SUM(AZ56/AY56*100)</f>
        <v>#DIV/0!</v>
      </c>
      <c r="BB56" s="1013" t="s">
        <v>442</v>
      </c>
      <c r="BF56" s="911">
        <v>22.5</v>
      </c>
    </row>
    <row r="57" spans="1:58" ht="21.75" customHeight="1" x14ac:dyDescent="0.25">
      <c r="A57" s="131"/>
      <c r="B57" s="1014"/>
      <c r="C57" s="1025"/>
      <c r="D57" s="718" t="s">
        <v>7</v>
      </c>
      <c r="E57" s="148">
        <f t="shared" si="112"/>
        <v>499.5</v>
      </c>
      <c r="F57" s="148">
        <f t="shared" si="113"/>
        <v>495</v>
      </c>
      <c r="G57" s="149">
        <f t="shared" si="60"/>
        <v>99.099099099099092</v>
      </c>
      <c r="H57" s="238"/>
      <c r="I57" s="238"/>
      <c r="J57" s="239"/>
      <c r="K57" s="238"/>
      <c r="L57" s="238"/>
      <c r="M57" s="238"/>
      <c r="N57" s="238"/>
      <c r="O57" s="238"/>
      <c r="P57" s="240"/>
      <c r="Q57" s="286"/>
      <c r="R57" s="286"/>
      <c r="S57" s="286"/>
      <c r="T57" s="286"/>
      <c r="U57" s="286"/>
      <c r="V57" s="286"/>
      <c r="W57" s="286"/>
      <c r="X57" s="286"/>
      <c r="Y57" s="286"/>
      <c r="Z57" s="365"/>
      <c r="AA57" s="356"/>
      <c r="AB57" s="357"/>
      <c r="AC57" s="364"/>
      <c r="AD57" s="364"/>
      <c r="AE57" s="364"/>
      <c r="AF57" s="364"/>
      <c r="AG57" s="364"/>
      <c r="AH57" s="364"/>
      <c r="AI57" s="364"/>
      <c r="AJ57" s="364"/>
      <c r="AK57" s="364"/>
      <c r="AL57" s="364"/>
      <c r="AM57" s="364"/>
      <c r="AN57" s="364"/>
      <c r="AO57" s="178"/>
      <c r="AP57" s="178"/>
      <c r="AQ57" s="178"/>
      <c r="AR57" s="178"/>
      <c r="AS57" s="178"/>
      <c r="AT57" s="825">
        <v>499.5</v>
      </c>
      <c r="AU57" s="177"/>
      <c r="AV57" s="177"/>
      <c r="AW57" s="903">
        <v>495</v>
      </c>
      <c r="AX57" s="180">
        <f t="shared" si="120"/>
        <v>99.099099099099092</v>
      </c>
      <c r="AY57" s="922"/>
      <c r="AZ57" s="178"/>
      <c r="BA57" s="178" t="e">
        <f t="shared" si="121"/>
        <v>#DIV/0!</v>
      </c>
      <c r="BB57" s="1014"/>
    </row>
    <row r="58" spans="1:58" ht="33" customHeight="1" x14ac:dyDescent="0.25">
      <c r="A58" s="131"/>
      <c r="B58" s="1014"/>
      <c r="C58" s="1025"/>
      <c r="D58" s="717" t="s">
        <v>386</v>
      </c>
      <c r="E58" s="148">
        <f t="shared" si="112"/>
        <v>0</v>
      </c>
      <c r="F58" s="148">
        <f t="shared" si="113"/>
        <v>0</v>
      </c>
      <c r="G58" s="149" t="e">
        <f t="shared" si="60"/>
        <v>#DIV/0!</v>
      </c>
      <c r="H58" s="241"/>
      <c r="I58" s="241"/>
      <c r="J58" s="242"/>
      <c r="K58" s="241"/>
      <c r="L58" s="241"/>
      <c r="M58" s="241"/>
      <c r="N58" s="241"/>
      <c r="O58" s="241"/>
      <c r="P58" s="236"/>
      <c r="Q58" s="287"/>
      <c r="R58" s="287"/>
      <c r="S58" s="287"/>
      <c r="T58" s="287"/>
      <c r="U58" s="287"/>
      <c r="V58" s="287"/>
      <c r="W58" s="287"/>
      <c r="X58" s="287"/>
      <c r="Y58" s="287"/>
      <c r="Z58" s="359"/>
      <c r="AA58" s="360"/>
      <c r="AB58" s="361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178"/>
      <c r="AP58" s="178"/>
      <c r="AQ58" s="178"/>
      <c r="AR58" s="178"/>
      <c r="AS58" s="178"/>
      <c r="AT58" s="180">
        <v>0</v>
      </c>
      <c r="AU58" s="179"/>
      <c r="AV58" s="179"/>
      <c r="AW58" s="179">
        <v>0</v>
      </c>
      <c r="AX58" s="180" t="e">
        <f t="shared" si="120"/>
        <v>#DIV/0!</v>
      </c>
      <c r="AY58" s="692">
        <v>0</v>
      </c>
      <c r="AZ58" s="178"/>
      <c r="BA58" s="178" t="e">
        <f t="shared" si="121"/>
        <v>#DIV/0!</v>
      </c>
      <c r="BB58" s="1014"/>
    </row>
    <row r="59" spans="1:58" x14ac:dyDescent="0.25">
      <c r="A59" s="130" t="s">
        <v>342</v>
      </c>
      <c r="B59" s="1013" t="s">
        <v>263</v>
      </c>
      <c r="C59" s="1024" t="s">
        <v>404</v>
      </c>
      <c r="D59" s="700" t="s">
        <v>5</v>
      </c>
      <c r="E59" s="148">
        <f t="shared" si="112"/>
        <v>1185</v>
      </c>
      <c r="F59" s="148">
        <f t="shared" si="113"/>
        <v>0</v>
      </c>
      <c r="G59" s="149">
        <f t="shared" si="60"/>
        <v>0</v>
      </c>
      <c r="H59" s="236"/>
      <c r="I59" s="236"/>
      <c r="J59" s="237"/>
      <c r="K59" s="236"/>
      <c r="L59" s="236"/>
      <c r="M59" s="236"/>
      <c r="N59" s="236"/>
      <c r="O59" s="236"/>
      <c r="P59" s="244"/>
      <c r="Q59" s="308"/>
      <c r="R59" s="308"/>
      <c r="S59" s="283" t="e">
        <f t="shared" ref="S59:S63" si="122">SUM(R59/Q59*100%)</f>
        <v>#DIV/0!</v>
      </c>
      <c r="T59" s="285"/>
      <c r="U59" s="285"/>
      <c r="V59" s="285"/>
      <c r="W59" s="285"/>
      <c r="X59" s="285"/>
      <c r="Y59" s="285"/>
      <c r="Z59" s="380"/>
      <c r="AA59" s="368"/>
      <c r="AB59" s="369"/>
      <c r="AC59" s="364"/>
      <c r="AD59" s="380" t="e">
        <f>SUM(AC59/Z59*100)</f>
        <v>#DIV/0!</v>
      </c>
      <c r="AE59" s="364"/>
      <c r="AF59" s="364"/>
      <c r="AG59" s="364"/>
      <c r="AH59" s="364"/>
      <c r="AI59" s="364"/>
      <c r="AJ59" s="364"/>
      <c r="AK59" s="364"/>
      <c r="AL59" s="364"/>
      <c r="AM59" s="364"/>
      <c r="AN59" s="364"/>
      <c r="AO59" s="178"/>
      <c r="AP59" s="178"/>
      <c r="AQ59" s="178"/>
      <c r="AR59" s="178"/>
      <c r="AS59" s="178"/>
      <c r="AT59" s="180">
        <v>1125</v>
      </c>
      <c r="AU59" s="180"/>
      <c r="AV59" s="180"/>
      <c r="AW59" s="180">
        <v>0</v>
      </c>
      <c r="AX59" s="180">
        <f t="shared" si="120"/>
        <v>0</v>
      </c>
      <c r="AY59" s="923">
        <v>60</v>
      </c>
      <c r="AZ59" s="435"/>
      <c r="BA59" s="826">
        <f t="shared" ref="BA59:BA77" si="123">SUM(AZ59/AY59*100)</f>
        <v>0</v>
      </c>
      <c r="BB59" s="1013"/>
    </row>
    <row r="60" spans="1:58" x14ac:dyDescent="0.25">
      <c r="A60" s="131"/>
      <c r="B60" s="1014"/>
      <c r="C60" s="1025"/>
      <c r="D60" s="718" t="s">
        <v>7</v>
      </c>
      <c r="E60" s="148">
        <f t="shared" si="112"/>
        <v>1185</v>
      </c>
      <c r="F60" s="148">
        <f t="shared" si="113"/>
        <v>0</v>
      </c>
      <c r="G60" s="149">
        <f t="shared" si="60"/>
        <v>0</v>
      </c>
      <c r="H60" s="236"/>
      <c r="I60" s="236"/>
      <c r="J60" s="237"/>
      <c r="K60" s="236"/>
      <c r="L60" s="236"/>
      <c r="M60" s="236"/>
      <c r="N60" s="236"/>
      <c r="O60" s="236"/>
      <c r="P60" s="244"/>
      <c r="Q60" s="308"/>
      <c r="R60" s="308"/>
      <c r="S60" s="283" t="e">
        <f t="shared" si="122"/>
        <v>#DIV/0!</v>
      </c>
      <c r="T60" s="285"/>
      <c r="U60" s="285"/>
      <c r="V60" s="285"/>
      <c r="W60" s="285"/>
      <c r="X60" s="285"/>
      <c r="Y60" s="285"/>
      <c r="Z60" s="380"/>
      <c r="AA60" s="368"/>
      <c r="AB60" s="369"/>
      <c r="AC60" s="364"/>
      <c r="AD60" s="380" t="e">
        <f>SUM(AC60/Z60*100)</f>
        <v>#DIV/0!</v>
      </c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178"/>
      <c r="AP60" s="178"/>
      <c r="AQ60" s="178"/>
      <c r="AR60" s="178"/>
      <c r="AS60" s="178"/>
      <c r="AT60" s="180">
        <v>1125</v>
      </c>
      <c r="AU60" s="180"/>
      <c r="AV60" s="180"/>
      <c r="AW60" s="180">
        <v>0</v>
      </c>
      <c r="AX60" s="180">
        <f t="shared" si="120"/>
        <v>0</v>
      </c>
      <c r="AY60" s="923">
        <v>60</v>
      </c>
      <c r="AZ60" s="435"/>
      <c r="BA60" s="826">
        <f t="shared" si="123"/>
        <v>0</v>
      </c>
      <c r="BB60" s="1014"/>
    </row>
    <row r="61" spans="1:58" ht="33.75" customHeight="1" x14ac:dyDescent="0.25">
      <c r="A61" s="131"/>
      <c r="B61" s="1014"/>
      <c r="C61" s="1025"/>
      <c r="D61" s="717" t="s">
        <v>386</v>
      </c>
      <c r="E61" s="148">
        <f t="shared" si="112"/>
        <v>0</v>
      </c>
      <c r="F61" s="148">
        <f t="shared" si="113"/>
        <v>0</v>
      </c>
      <c r="G61" s="149" t="e">
        <f t="shared" ref="G61:G95" si="124">SUM(F61/E61*100)</f>
        <v>#DIV/0!</v>
      </c>
      <c r="H61" s="236"/>
      <c r="I61" s="236"/>
      <c r="J61" s="237"/>
      <c r="K61" s="236"/>
      <c r="L61" s="236"/>
      <c r="M61" s="236"/>
      <c r="N61" s="236"/>
      <c r="O61" s="236"/>
      <c r="P61" s="244"/>
      <c r="Q61" s="308"/>
      <c r="R61" s="308"/>
      <c r="S61" s="285"/>
      <c r="T61" s="285"/>
      <c r="U61" s="285"/>
      <c r="V61" s="285"/>
      <c r="W61" s="285"/>
      <c r="X61" s="285"/>
      <c r="Y61" s="285"/>
      <c r="Z61" s="364"/>
      <c r="AA61" s="368"/>
      <c r="AB61" s="369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64"/>
      <c r="AO61" s="178"/>
      <c r="AP61" s="178"/>
      <c r="AQ61" s="178"/>
      <c r="AR61" s="178"/>
      <c r="AS61" s="178"/>
      <c r="AT61" s="180"/>
      <c r="AU61" s="180"/>
      <c r="AV61" s="180"/>
      <c r="AW61" s="180"/>
      <c r="AX61" s="180" t="e">
        <f t="shared" si="120"/>
        <v>#DIV/0!</v>
      </c>
      <c r="AY61" s="435"/>
      <c r="AZ61" s="435"/>
      <c r="BA61" s="178" t="e">
        <f t="shared" si="123"/>
        <v>#DIV/0!</v>
      </c>
      <c r="BB61" s="1014"/>
    </row>
    <row r="62" spans="1:58" ht="21.75" customHeight="1" x14ac:dyDescent="0.25">
      <c r="A62" s="130" t="s">
        <v>343</v>
      </c>
      <c r="B62" s="1024" t="s">
        <v>344</v>
      </c>
      <c r="C62" s="1024" t="s">
        <v>404</v>
      </c>
      <c r="D62" s="700" t="s">
        <v>5</v>
      </c>
      <c r="E62" s="148">
        <f t="shared" si="112"/>
        <v>3657</v>
      </c>
      <c r="F62" s="148">
        <f t="shared" si="113"/>
        <v>2725.5</v>
      </c>
      <c r="G62" s="149">
        <f t="shared" si="124"/>
        <v>74.528301886792448</v>
      </c>
      <c r="H62" s="236"/>
      <c r="I62" s="236"/>
      <c r="J62" s="237"/>
      <c r="K62" s="236"/>
      <c r="L62" s="236"/>
      <c r="M62" s="236"/>
      <c r="N62" s="236"/>
      <c r="O62" s="236"/>
      <c r="P62" s="244"/>
      <c r="Q62" s="308">
        <v>862.5</v>
      </c>
      <c r="R62" s="308">
        <v>862.5</v>
      </c>
      <c r="S62" s="283">
        <f t="shared" si="122"/>
        <v>1</v>
      </c>
      <c r="T62" s="285"/>
      <c r="U62" s="285"/>
      <c r="V62" s="285"/>
      <c r="W62" s="637"/>
      <c r="X62" s="289"/>
      <c r="Y62" s="308" t="e">
        <f>SUM(X62/W62*100)</f>
        <v>#DIV/0!</v>
      </c>
      <c r="Z62" s="380">
        <v>935.98500000000001</v>
      </c>
      <c r="AA62" s="381"/>
      <c r="AB62" s="382"/>
      <c r="AC62" s="380">
        <v>935.98500000000001</v>
      </c>
      <c r="AD62" s="380">
        <f>SUM(AC62/Z62*100)</f>
        <v>100</v>
      </c>
      <c r="AE62" s="380"/>
      <c r="AF62" s="380"/>
      <c r="AG62" s="380"/>
      <c r="AH62" s="380"/>
      <c r="AI62" s="380"/>
      <c r="AJ62" s="674"/>
      <c r="AK62" s="380"/>
      <c r="AL62" s="380"/>
      <c r="AM62" s="380"/>
      <c r="AN62" s="380"/>
      <c r="AO62" s="179">
        <v>927.01499999999999</v>
      </c>
      <c r="AP62" s="179"/>
      <c r="AQ62" s="179"/>
      <c r="AR62" s="179">
        <v>927.01499999999999</v>
      </c>
      <c r="AS62" s="180">
        <f>SUM(AR62/AO62*100)</f>
        <v>100</v>
      </c>
      <c r="AT62" s="180"/>
      <c r="AU62" s="180"/>
      <c r="AV62" s="180"/>
      <c r="AW62" s="180"/>
      <c r="AX62" s="180" t="e">
        <f t="shared" si="120"/>
        <v>#DIV/0!</v>
      </c>
      <c r="AY62" s="693">
        <v>931.5</v>
      </c>
      <c r="AZ62" s="693"/>
      <c r="BA62" s="178">
        <f t="shared" si="123"/>
        <v>0</v>
      </c>
      <c r="BB62" s="651"/>
    </row>
    <row r="63" spans="1:58" x14ac:dyDescent="0.25">
      <c r="A63" s="131"/>
      <c r="B63" s="1025"/>
      <c r="C63" s="1025"/>
      <c r="D63" s="718" t="s">
        <v>7</v>
      </c>
      <c r="E63" s="148">
        <f t="shared" si="112"/>
        <v>3657</v>
      </c>
      <c r="F63" s="148">
        <f t="shared" si="113"/>
        <v>2725.5</v>
      </c>
      <c r="G63" s="149">
        <f t="shared" si="124"/>
        <v>74.528301886792448</v>
      </c>
      <c r="H63" s="236"/>
      <c r="I63" s="236"/>
      <c r="J63" s="237"/>
      <c r="K63" s="236"/>
      <c r="L63" s="236"/>
      <c r="M63" s="236"/>
      <c r="N63" s="236"/>
      <c r="O63" s="236"/>
      <c r="P63" s="244"/>
      <c r="Q63" s="308">
        <v>862.5</v>
      </c>
      <c r="R63" s="308">
        <v>862.5</v>
      </c>
      <c r="S63" s="283">
        <f t="shared" si="122"/>
        <v>1</v>
      </c>
      <c r="T63" s="285"/>
      <c r="U63" s="285"/>
      <c r="V63" s="285"/>
      <c r="W63" s="637"/>
      <c r="X63" s="289"/>
      <c r="Y63" s="308" t="e">
        <f t="shared" ref="Y63" si="125">SUM(X63/W63*100)</f>
        <v>#DIV/0!</v>
      </c>
      <c r="Z63" s="380">
        <v>935.98500000000001</v>
      </c>
      <c r="AA63" s="381"/>
      <c r="AB63" s="382"/>
      <c r="AC63" s="380">
        <v>935.98500000000001</v>
      </c>
      <c r="AD63" s="380">
        <f>SUM(AC63/Z63*100)</f>
        <v>100</v>
      </c>
      <c r="AE63" s="380"/>
      <c r="AF63" s="380"/>
      <c r="AG63" s="380"/>
      <c r="AH63" s="380"/>
      <c r="AI63" s="380"/>
      <c r="AJ63" s="674"/>
      <c r="AK63" s="380"/>
      <c r="AL63" s="380"/>
      <c r="AM63" s="380"/>
      <c r="AN63" s="380"/>
      <c r="AO63" s="179">
        <v>927.01499999999999</v>
      </c>
      <c r="AP63" s="179"/>
      <c r="AQ63" s="179"/>
      <c r="AR63" s="179">
        <v>927.01499999999999</v>
      </c>
      <c r="AS63" s="180">
        <f>SUM(AR63/AO63*100)</f>
        <v>100</v>
      </c>
      <c r="AT63" s="180"/>
      <c r="AU63" s="180"/>
      <c r="AV63" s="180"/>
      <c r="AW63" s="180"/>
      <c r="AX63" s="180" t="e">
        <f t="shared" ref="AX63" si="126">SUM(AW63/AT63*100)</f>
        <v>#DIV/0!</v>
      </c>
      <c r="AY63" s="693">
        <v>931.5</v>
      </c>
      <c r="AZ63" s="693"/>
      <c r="BA63" s="178">
        <f t="shared" si="123"/>
        <v>0</v>
      </c>
      <c r="BB63" s="651"/>
    </row>
    <row r="64" spans="1:58" ht="93.75" customHeight="1" x14ac:dyDescent="0.25">
      <c r="A64" s="131"/>
      <c r="B64" s="1025"/>
      <c r="C64" s="1025"/>
      <c r="D64" s="717" t="s">
        <v>386</v>
      </c>
      <c r="E64" s="148">
        <f t="shared" si="112"/>
        <v>0</v>
      </c>
      <c r="F64" s="148">
        <f t="shared" si="113"/>
        <v>0</v>
      </c>
      <c r="G64" s="149" t="e">
        <f t="shared" si="124"/>
        <v>#DIV/0!</v>
      </c>
      <c r="H64" s="236"/>
      <c r="I64" s="236"/>
      <c r="J64" s="237"/>
      <c r="K64" s="236"/>
      <c r="L64" s="236"/>
      <c r="M64" s="236"/>
      <c r="N64" s="236"/>
      <c r="O64" s="236"/>
      <c r="P64" s="244"/>
      <c r="Q64" s="285">
        <v>0</v>
      </c>
      <c r="R64" s="285">
        <v>0</v>
      </c>
      <c r="S64" s="285"/>
      <c r="T64" s="285"/>
      <c r="U64" s="285"/>
      <c r="V64" s="285"/>
      <c r="W64" s="285"/>
      <c r="X64" s="285"/>
      <c r="Y64" s="285"/>
      <c r="Z64" s="380"/>
      <c r="AA64" s="381"/>
      <c r="AB64" s="382"/>
      <c r="AC64" s="380"/>
      <c r="AD64" s="380"/>
      <c r="AE64" s="380"/>
      <c r="AF64" s="380"/>
      <c r="AG64" s="380"/>
      <c r="AH64" s="380"/>
      <c r="AI64" s="380"/>
      <c r="AJ64" s="380"/>
      <c r="AK64" s="380"/>
      <c r="AL64" s="380"/>
      <c r="AM64" s="380"/>
      <c r="AN64" s="380"/>
      <c r="AO64" s="179">
        <v>0</v>
      </c>
      <c r="AP64" s="179"/>
      <c r="AQ64" s="179"/>
      <c r="AR64" s="179">
        <v>0</v>
      </c>
      <c r="AS64" s="179"/>
      <c r="AT64" s="180"/>
      <c r="AU64" s="180"/>
      <c r="AV64" s="180"/>
      <c r="AW64" s="180"/>
      <c r="AX64" s="180"/>
      <c r="AY64" s="435">
        <v>0</v>
      </c>
      <c r="AZ64" s="435"/>
      <c r="BA64" s="178" t="e">
        <f t="shared" si="123"/>
        <v>#DIV/0!</v>
      </c>
      <c r="BB64" s="651"/>
    </row>
    <row r="65" spans="1:58" s="124" customFormat="1" ht="21.75" customHeight="1" x14ac:dyDescent="0.25">
      <c r="A65" s="498" t="s">
        <v>284</v>
      </c>
      <c r="B65" s="1026" t="s">
        <v>345</v>
      </c>
      <c r="C65" s="1028"/>
      <c r="D65" s="700" t="s">
        <v>5</v>
      </c>
      <c r="E65" s="678">
        <f>SUM(H65,K65,N65,Q65,T65,W65,Z65,AE65,AJ65,AO65,AT65,AY65)</f>
        <v>18583.652549999999</v>
      </c>
      <c r="F65" s="152">
        <f>SUM(I65,L65,O65,R65,U65,X65,AC65,AH65,AM65,AR65,AW65,AZ65)</f>
        <v>10949.681690000001</v>
      </c>
      <c r="G65" s="805">
        <f t="shared" si="124"/>
        <v>58.921041816400091</v>
      </c>
      <c r="H65" s="248">
        <f>SUM(H68,H71,H74,H77,H80,H83,H86,H89,H92)</f>
        <v>0</v>
      </c>
      <c r="I65" s="248">
        <f>SUM(I68,I71,I74,I77,I80,I83,I86,I89,I92)</f>
        <v>0</v>
      </c>
      <c r="J65" s="158" t="e">
        <f>SUM(I65/H65*100)</f>
        <v>#DIV/0!</v>
      </c>
      <c r="K65" s="248">
        <f>SUM(K68,K71,K74,K77,K80,K83,K86,K89,K92)</f>
        <v>0</v>
      </c>
      <c r="L65" s="248">
        <f>SUM(L68,L71,L74,L77,L80,L83,L86,L89,L92)</f>
        <v>0</v>
      </c>
      <c r="M65" s="158" t="e">
        <f>SUM(L65/K65*100)</f>
        <v>#DIV/0!</v>
      </c>
      <c r="N65" s="879">
        <f>SUM(N68,N71,N74,N77,N80,N83,N86,N89,N92)</f>
        <v>3958.2814599999997</v>
      </c>
      <c r="O65" s="879">
        <f>SUM(O68,O71,O74,O77,O80,O83,O86,O89,O92)</f>
        <v>3958.2814599999997</v>
      </c>
      <c r="P65" s="249">
        <f>SUM(O65/N65*100)</f>
        <v>100</v>
      </c>
      <c r="Q65" s="501">
        <f>SUM(Q68,Q71,Q74,Q77,Q80,Q83,Q86,Q89,Q92)</f>
        <v>911.16317000000004</v>
      </c>
      <c r="R65" s="501">
        <f>SUM(R68,R71,R74,R77,R80,R83,R86,R89,R92)</f>
        <v>911.16317000000004</v>
      </c>
      <c r="S65" s="495">
        <f>SUM(R65/Q65*100)</f>
        <v>100</v>
      </c>
      <c r="T65" s="501">
        <f>SUM(T68,T71,T74,T77,T80,T83,T86,T89,T92)</f>
        <v>316.30813999999998</v>
      </c>
      <c r="U65" s="501">
        <f>SUM(U68,U71,U74,U77,U80,U83,U86,U89,U92)</f>
        <v>316.30813999999998</v>
      </c>
      <c r="V65" s="495">
        <f>SUM(U65/T65*100)</f>
        <v>100</v>
      </c>
      <c r="W65" s="501">
        <f>SUM(W68,W71,W74,W77,W80,W83,W86,W89,W92)</f>
        <v>408.52179000000001</v>
      </c>
      <c r="X65" s="501">
        <f>SUM(X68,X71,X74,X77,X80,X83,X86,X89,X92)</f>
        <v>408.52179000000001</v>
      </c>
      <c r="Y65" s="495">
        <f>SUM(X65/W65*100)</f>
        <v>100</v>
      </c>
      <c r="Z65" s="873">
        <f>SUM(Z68,Z71,Z74,Z77,Z80,Z83,Z86,Z89,Z92)</f>
        <v>291.88367999999997</v>
      </c>
      <c r="AA65" s="873">
        <f>SUM(AA68,AA71,AA74,AA77,AA80,AA83,AA86,AA89,AA92)</f>
        <v>290.93813999999998</v>
      </c>
      <c r="AB65" s="873">
        <f>SUM(AB37,AB40,AB43,AB46,AB49,AB55,AB58)</f>
        <v>0</v>
      </c>
      <c r="AC65" s="873">
        <f>SUM(AC68,AC71,AC74,AC77,AC80,AC83,AC86,AC89,AC92)</f>
        <v>291.88367999999997</v>
      </c>
      <c r="AD65" s="874">
        <f>SUM(AC65/Z65*100)</f>
        <v>100</v>
      </c>
      <c r="AE65" s="873">
        <f>SUM(AE68,AE71,AE74,AE77,AE80,AE83,AE86,AE89,AE92)</f>
        <v>3790.0659100000003</v>
      </c>
      <c r="AF65" s="875">
        <f>SUM(AF68,AF71,AF74,AF77,AF80,AF83,AF86,AF92)</f>
        <v>0</v>
      </c>
      <c r="AG65" s="873">
        <f>SUM(AG37,AG40,AG43,AG46,AG49,AG55,AG58)</f>
        <v>0</v>
      </c>
      <c r="AH65" s="873">
        <f>SUM(AH68,AH71,AH74,AH77,AH80,AH83,AH86,AH89,AH92)</f>
        <v>3790.0659100000003</v>
      </c>
      <c r="AI65" s="874">
        <f>SUM(AH65/AE65*100)</f>
        <v>100</v>
      </c>
      <c r="AJ65" s="873">
        <f>SUM(AJ68,AJ71,AJ74,AJ77,AJ80,AJ83,AJ86,AJ89,AJ92)</f>
        <v>378.94373999999999</v>
      </c>
      <c r="AK65" s="873">
        <f>SUM(AK37,AK40,AK43,AK46,AK49,AK55,AK58)</f>
        <v>0</v>
      </c>
      <c r="AL65" s="873">
        <f>SUM(AL37,AL40,AL43,AL46,AL49,AL55,AL58)</f>
        <v>0</v>
      </c>
      <c r="AM65" s="873">
        <f>SUM(AM68,AM71,AM74,AM77,AM80,AM83,AM86,AM89,AM92)</f>
        <v>378.94373999999999</v>
      </c>
      <c r="AN65" s="874">
        <f>SUM(AM65/AJ65*100)</f>
        <v>100</v>
      </c>
      <c r="AO65" s="876">
        <f>SUM(AO68,AO71,AO74,AO77,AO80,AO83,AO86,AO89,AO92)</f>
        <v>370.14563999999996</v>
      </c>
      <c r="AP65" s="876">
        <f>SUM(AP37,AP40,AP43,AP46,AP49,AP55,AP58)</f>
        <v>0</v>
      </c>
      <c r="AQ65" s="876">
        <f>SUM(AQ37,AQ40,AQ43,AQ46,AQ49,AQ55,AQ58)</f>
        <v>0</v>
      </c>
      <c r="AR65" s="876">
        <f>SUM(AR68,AR71,AR74,AR77,AR80,AR83,AR86,AR89,AR92)</f>
        <v>370.14563999999996</v>
      </c>
      <c r="AS65" s="877">
        <f>SUM(AR65/AO65*100)</f>
        <v>100</v>
      </c>
      <c r="AT65" s="876">
        <f>SUM(AT68,AT71,AT74,AT77,AT80,AT83,AT86,AT89,AT92)</f>
        <v>505.93813999999998</v>
      </c>
      <c r="AU65" s="876">
        <f>SUM(AU37,AU40,AU43,AU46,AU49,AU55,AU58)</f>
        <v>0</v>
      </c>
      <c r="AV65" s="876">
        <f>SUM(AV37,AV40,AV43,AV46,AV49,AV55,AV58)</f>
        <v>0</v>
      </c>
      <c r="AW65" s="876">
        <f>SUM(AW68,AW71,AW74,AW77,AW80,AW83,AW86,AW89,AW92)</f>
        <v>524.36815999999999</v>
      </c>
      <c r="AX65" s="877">
        <f>SUM(AW65/AT65*100)</f>
        <v>103.64274177866884</v>
      </c>
      <c r="AY65" s="876">
        <f>SUM(AY68,AY71,AY74,AY77,AY80,AY83,AY86,AY89,AY92)</f>
        <v>7652.4008799999992</v>
      </c>
      <c r="AZ65" s="876">
        <f>SUM(AZ68,AZ71,AZ74,AZ77,AZ80,AZ83,AZ86,AZ89,AZ92)</f>
        <v>0</v>
      </c>
      <c r="BA65" s="878">
        <f t="shared" si="123"/>
        <v>0</v>
      </c>
      <c r="BB65" s="652"/>
      <c r="BC65" s="829">
        <f>SUM(H65,K65,N65,Q65,T65,W65,Z65,AE65,AJ65)</f>
        <v>10055.167890000001</v>
      </c>
      <c r="BD65" s="869">
        <f>SUM(H65,K65,N65,Q65,T65,W65)</f>
        <v>5594.2745599999998</v>
      </c>
      <c r="BE65" s="863">
        <f>SUM(H65,K65,N65)</f>
        <v>3958.2814599999997</v>
      </c>
      <c r="BF65" s="914"/>
    </row>
    <row r="66" spans="1:58" s="124" customFormat="1" x14ac:dyDescent="0.25">
      <c r="A66" s="497"/>
      <c r="B66" s="1027"/>
      <c r="C66" s="1029"/>
      <c r="D66" s="612" t="s">
        <v>232</v>
      </c>
      <c r="E66" s="880">
        <f>SUM(E69,E72,E75,E78,E81,E84,E87,E90,E93)</f>
        <v>18583.652549999999</v>
      </c>
      <c r="F66" s="152">
        <f t="shared" ref="F66:F67" si="127">SUM(I66,L66,O66,R66,U66,X66,AC66,AH66,AM66,AR66,AW66,AZ66)</f>
        <v>10949.681690000001</v>
      </c>
      <c r="G66" s="805">
        <f t="shared" si="124"/>
        <v>58.921041816400091</v>
      </c>
      <c r="H66" s="248">
        <f t="shared" ref="H66:I67" si="128">SUM(H69,H72,H75,H78,H81,H84,H87,H90,H93)</f>
        <v>0</v>
      </c>
      <c r="I66" s="248">
        <f t="shared" si="128"/>
        <v>0</v>
      </c>
      <c r="J66" s="158" t="e">
        <f>SUM(I66/H66*100)</f>
        <v>#DIV/0!</v>
      </c>
      <c r="K66" s="248">
        <f t="shared" ref="K66:L66" si="129">SUM(K69,K72,K75,K78,K81,K84,K87,K90,K93)</f>
        <v>0</v>
      </c>
      <c r="L66" s="248">
        <f t="shared" si="129"/>
        <v>0</v>
      </c>
      <c r="M66" s="158" t="e">
        <f>SUM(L66/K66*100)</f>
        <v>#DIV/0!</v>
      </c>
      <c r="N66" s="879">
        <f t="shared" ref="N66:O66" si="130">SUM(N69,N72,N75,N78,N81,N84,N87,N90,N93)</f>
        <v>3958.2814599999997</v>
      </c>
      <c r="O66" s="879">
        <f t="shared" si="130"/>
        <v>3958.2814599999997</v>
      </c>
      <c r="P66" s="249">
        <f>SUM(O66/N66*100)</f>
        <v>100</v>
      </c>
      <c r="Q66" s="501">
        <f t="shared" ref="Q66:R66" si="131">SUM(Q69,Q72,Q75,Q78,Q81,Q84,Q87,Q90,Q93)</f>
        <v>911.16317000000004</v>
      </c>
      <c r="R66" s="501">
        <f t="shared" si="131"/>
        <v>911.16317000000004</v>
      </c>
      <c r="S66" s="495">
        <f>SUM(R66/Q66*100)</f>
        <v>100</v>
      </c>
      <c r="T66" s="501">
        <f t="shared" ref="T66:U66" si="132">SUM(T69,T72,T75,T78,T81,T84,T87,T90,T93)</f>
        <v>316.30813999999998</v>
      </c>
      <c r="U66" s="501">
        <f t="shared" si="132"/>
        <v>316.30813999999998</v>
      </c>
      <c r="V66" s="495">
        <f>SUM(U66/T66*100)</f>
        <v>100</v>
      </c>
      <c r="W66" s="501">
        <f t="shared" ref="W66:X66" si="133">SUM(W69,W72,W75,W78,W81,W84,W87,W90,W93)</f>
        <v>408.52179000000001</v>
      </c>
      <c r="X66" s="501">
        <f t="shared" si="133"/>
        <v>408.52179000000001</v>
      </c>
      <c r="Y66" s="495">
        <f>SUM(X66/W66*100)</f>
        <v>100</v>
      </c>
      <c r="Z66" s="873">
        <f t="shared" ref="Z66:AA66" si="134">SUM(Z69,Z72,Z75,Z78,Z81,Z84,Z87,Z90,Z93)</f>
        <v>291.88367999999997</v>
      </c>
      <c r="AA66" s="873">
        <f t="shared" si="134"/>
        <v>248.93024</v>
      </c>
      <c r="AB66" s="873">
        <f>SUM(AB38,AB41,AB44,AB47,AB50,AB56,AB61)</f>
        <v>0</v>
      </c>
      <c r="AC66" s="873">
        <f t="shared" ref="AC66" si="135">SUM(AC69,AC72,AC75,AC78,AC81,AC84,AC87,AC90,AC93)</f>
        <v>291.88367999999997</v>
      </c>
      <c r="AD66" s="874">
        <f>SUM(AC66/Z66*100)</f>
        <v>100</v>
      </c>
      <c r="AE66" s="873">
        <f t="shared" ref="AE66" si="136">SUM(AE69,AE72,AE75,AE78,AE81,AE84,AE87,AE90,AE93)</f>
        <v>3790.0659100000003</v>
      </c>
      <c r="AF66" s="875">
        <f t="shared" ref="AF66:AF67" si="137">SUM(AF69,AF72,AF75,AF78,AF81,AF84,AF87,AF93)</f>
        <v>0</v>
      </c>
      <c r="AG66" s="873">
        <f>SUM(AG38,AG41,AG44,AG47,AG50,AG56,AG61)</f>
        <v>0</v>
      </c>
      <c r="AH66" s="873">
        <f t="shared" ref="AH66" si="138">SUM(AH69,AH72,AH75,AH78,AH81,AH84,AH87,AH90,AH93)</f>
        <v>3790.0659100000003</v>
      </c>
      <c r="AI66" s="874">
        <f>SUM(AH66/AE66*100)</f>
        <v>100</v>
      </c>
      <c r="AJ66" s="873">
        <f t="shared" ref="AJ66" si="139">SUM(AJ69,AJ72,AJ75,AJ78,AJ81,AJ84,AJ87,AJ90,AJ93)</f>
        <v>378.94373999999999</v>
      </c>
      <c r="AK66" s="873">
        <f>SUM(AK38,AK41,AK44,AK47,AK50,AK56,AK61)</f>
        <v>0</v>
      </c>
      <c r="AL66" s="873">
        <f>SUM(AL38,AL41,AL44,AL47,AL50,AL56,AL61)</f>
        <v>0</v>
      </c>
      <c r="AM66" s="873">
        <f t="shared" ref="AM66" si="140">SUM(AM69,AM72,AM75,AM78,AM81,AM84,AM87,AM90,AM93)</f>
        <v>378.94373999999999</v>
      </c>
      <c r="AN66" s="874">
        <f>SUM(AM66/AJ66*100)</f>
        <v>100</v>
      </c>
      <c r="AO66" s="876">
        <f t="shared" ref="AO66" si="141">SUM(AO69,AO72,AO75,AO78,AO81,AO84,AO87,AO90,AO93)</f>
        <v>370.14563999999996</v>
      </c>
      <c r="AP66" s="876">
        <f>SUM(AP38,AP41,AP44,AP47,AP50,AP56,AP61)</f>
        <v>0</v>
      </c>
      <c r="AQ66" s="876">
        <f>SUM(AQ38,AQ41,AQ44,AQ47,AQ50,AQ56,AQ61)</f>
        <v>0</v>
      </c>
      <c r="AR66" s="876">
        <f t="shared" ref="AR66" si="142">SUM(AR69,AR72,AR75,AR78,AR81,AR84,AR87,AR90,AR93)</f>
        <v>370.14563999999996</v>
      </c>
      <c r="AS66" s="877">
        <f>SUM(AR66/AO66*100)</f>
        <v>100</v>
      </c>
      <c r="AT66" s="876">
        <f t="shared" ref="AT66" si="143">SUM(AT69,AT72,AT75,AT78,AT81,AT84,AT87,AT90,AT93)</f>
        <v>505.93813999999998</v>
      </c>
      <c r="AU66" s="876">
        <f>SUM(AU38,AU41,AU44,AU47,AU50,AU56,AU61)</f>
        <v>0</v>
      </c>
      <c r="AV66" s="876">
        <f>SUM(AV38,AV41,AV44,AV47,AV50,AV56,AV61)</f>
        <v>0</v>
      </c>
      <c r="AW66" s="876">
        <f t="shared" ref="AW66" si="144">SUM(AW69,AW72,AW75,AW78,AW81,AW84,AW87,AW90,AW93)</f>
        <v>524.36815999999999</v>
      </c>
      <c r="AX66" s="877">
        <f t="shared" ref="AX66:AX67" si="145">SUM(AW66/AT66*100)</f>
        <v>103.64274177866884</v>
      </c>
      <c r="AY66" s="876">
        <f t="shared" ref="AY66:AZ66" si="146">SUM(AY69,AY72,AY75,AY78,AY81,AY84,AY87,AY90,AY93)</f>
        <v>7652.4008799999992</v>
      </c>
      <c r="AZ66" s="876">
        <f t="shared" si="146"/>
        <v>0</v>
      </c>
      <c r="BA66" s="878">
        <f t="shared" si="123"/>
        <v>0</v>
      </c>
      <c r="BB66" s="652"/>
      <c r="BC66" s="829">
        <f t="shared" ref="BC66:BC67" si="147">SUM(H66,K66,N66,Q66,T66,W66,Z66,AE66,AJ66)</f>
        <v>10055.167890000001</v>
      </c>
      <c r="BD66" s="869">
        <f t="shared" ref="BD66:BD67" si="148">SUM(H66,K66,N66,Q66,T66,W66)</f>
        <v>5594.2745599999998</v>
      </c>
      <c r="BE66" s="863">
        <f t="shared" ref="BE66:BE67" si="149">SUM(H66,K66,N66)</f>
        <v>3958.2814599999997</v>
      </c>
      <c r="BF66" s="914"/>
    </row>
    <row r="67" spans="1:58" s="124" customFormat="1" ht="51.75" customHeight="1" x14ac:dyDescent="0.25">
      <c r="A67" s="497"/>
      <c r="B67" s="1027"/>
      <c r="C67" s="1029"/>
      <c r="D67" s="717" t="s">
        <v>386</v>
      </c>
      <c r="E67" s="880">
        <f>SUM(E70,E73,E76,E79,E82,E85,E88,E91,E94)</f>
        <v>5137.5429100000001</v>
      </c>
      <c r="F67" s="152">
        <f t="shared" si="127"/>
        <v>3832.9065399999999</v>
      </c>
      <c r="G67" s="805">
        <f t="shared" si="124"/>
        <v>74.605830202204572</v>
      </c>
      <c r="H67" s="248">
        <f t="shared" si="128"/>
        <v>0</v>
      </c>
      <c r="I67" s="248">
        <f t="shared" si="128"/>
        <v>0</v>
      </c>
      <c r="J67" s="158" t="e">
        <f>SUM(I67/H67*100)</f>
        <v>#DIV/0!</v>
      </c>
      <c r="K67" s="248">
        <f t="shared" ref="K67:L67" si="150">SUM(K70,K73,K76,K79,K82,K85,K88,K91,K94)</f>
        <v>0</v>
      </c>
      <c r="L67" s="248">
        <f t="shared" si="150"/>
        <v>0</v>
      </c>
      <c r="M67" s="158" t="e">
        <f>SUM(L67/K67*100)</f>
        <v>#DIV/0!</v>
      </c>
      <c r="N67" s="879">
        <f t="shared" ref="N67:O67" si="151">SUM(N70,N73,N76,N79,N82,N85,N88,N91,N94)</f>
        <v>970.87627999999995</v>
      </c>
      <c r="O67" s="879">
        <f t="shared" si="151"/>
        <v>970.87627999999995</v>
      </c>
      <c r="P67" s="249">
        <f>SUM(O67/N67*100)</f>
        <v>100</v>
      </c>
      <c r="Q67" s="501">
        <f t="shared" ref="Q67:R67" si="152">SUM(Q70,Q73,Q76,Q79,Q82,Q85,Q88,Q91,Q94)</f>
        <v>869.78013999999996</v>
      </c>
      <c r="R67" s="501">
        <f t="shared" si="152"/>
        <v>869.78013999999996</v>
      </c>
      <c r="S67" s="495">
        <f>SUM(R67/Q67*100)</f>
        <v>100</v>
      </c>
      <c r="T67" s="501">
        <f t="shared" ref="T67:U67" si="153">SUM(T70,T73,T76,T79,T82,T85,T88,T91,T94)</f>
        <v>315.93813999999998</v>
      </c>
      <c r="U67" s="501">
        <f t="shared" si="153"/>
        <v>315.93813999999998</v>
      </c>
      <c r="V67" s="495">
        <f>SUM(U67/T67*100)</f>
        <v>100</v>
      </c>
      <c r="W67" s="501">
        <f t="shared" ref="W67:X67" si="154">SUM(W70,W73,W76,W79,W82,W85,W88,W91,W94)</f>
        <v>80</v>
      </c>
      <c r="X67" s="501">
        <f t="shared" si="154"/>
        <v>80</v>
      </c>
      <c r="Y67" s="495">
        <f>SUM(X67/W67*100)</f>
        <v>100</v>
      </c>
      <c r="Z67" s="873">
        <f t="shared" ref="Z67:AA67" si="155">SUM(Z70,Z73,Z76,Z79,Z82,Z85,Z88,Z91,Z94)</f>
        <v>290</v>
      </c>
      <c r="AA67" s="873">
        <f t="shared" si="155"/>
        <v>0</v>
      </c>
      <c r="AB67" s="873">
        <f>SUM(AB39,AB42,AB45,AB48,AB51,AB57,AB62)</f>
        <v>0</v>
      </c>
      <c r="AC67" s="873">
        <f t="shared" ref="AC67" si="156">SUM(AC70,AC73,AC76,AC79,AC82,AC85,AC88,AC91,AC94)</f>
        <v>290.93813999999998</v>
      </c>
      <c r="AD67" s="874">
        <f>SUM(AC67/Z67*100)</f>
        <v>100.32349655172412</v>
      </c>
      <c r="AE67" s="873">
        <f t="shared" ref="AE67" si="157">SUM(AE70,AE73,AE76,AE79,AE82,AE85,AE88,AE91,AE94)</f>
        <v>305.93441999999999</v>
      </c>
      <c r="AF67" s="875">
        <f t="shared" si="137"/>
        <v>0</v>
      </c>
      <c r="AG67" s="873">
        <f>SUM(AG39,AG42,AG45,AG48,AG51,AG57,AG62)</f>
        <v>0</v>
      </c>
      <c r="AH67" s="873">
        <f t="shared" ref="AH67" si="158">SUM(AH70,AH73,AH76,AH79,AH82,AH85,AH88,AH91,AH94)</f>
        <v>305.93441999999999</v>
      </c>
      <c r="AI67" s="874">
        <f>SUM(AH67/AE67*100)</f>
        <v>100</v>
      </c>
      <c r="AJ67" s="873">
        <f t="shared" ref="AJ67" si="159">SUM(AJ70,AJ73,AJ76,AJ79,AJ82,AJ85,AJ88,AJ91,AJ94)</f>
        <v>377.56313999999998</v>
      </c>
      <c r="AK67" s="873">
        <f>SUM(AK39,AK42,AK45,AK48,AK51,AK57,AK62)</f>
        <v>0</v>
      </c>
      <c r="AL67" s="873">
        <f>SUM(AL39,AL42,AL45,AL48,AL51,AL57,AL62)</f>
        <v>0</v>
      </c>
      <c r="AM67" s="873">
        <f t="shared" ref="AM67" si="160">SUM(AM70,AM73,AM76,AM79,AM82,AM85,AM88,AM91,AM94)</f>
        <v>377.56313999999998</v>
      </c>
      <c r="AN67" s="874">
        <f>SUM(AM67/AJ67*100)</f>
        <v>100</v>
      </c>
      <c r="AO67" s="876">
        <f t="shared" ref="AO67" si="161">SUM(AO70,AO73,AO76,AO79,AO82,AO85,AO88,AO91,AO94)</f>
        <v>315.93813999999998</v>
      </c>
      <c r="AP67" s="876">
        <f>SUM(AP39,AP42,AP45,AP48,AP51,AP57,AP62)</f>
        <v>0</v>
      </c>
      <c r="AQ67" s="876">
        <f>SUM(AQ39,AQ42,AQ45,AQ48,AQ51,AQ57,AQ62)</f>
        <v>0</v>
      </c>
      <c r="AR67" s="876">
        <f t="shared" ref="AR67" si="162">SUM(AR70,AR73,AR76,AR79,AR82,AR85,AR88,AR91,AR94)</f>
        <v>315.93813999999998</v>
      </c>
      <c r="AS67" s="877">
        <f>SUM(AR67/AO67*100)</f>
        <v>100</v>
      </c>
      <c r="AT67" s="876">
        <f t="shared" ref="AT67" si="163">SUM(AT70,AT73,AT76,AT79,AT82,AT85,AT88,AT91,AT94)</f>
        <v>305.93813999999998</v>
      </c>
      <c r="AU67" s="876">
        <f>SUM(AU39,AU42,AU45,AU48,AU51,AU57,AU62)</f>
        <v>0</v>
      </c>
      <c r="AV67" s="876">
        <f>SUM(AV39,AV42,AV45,AV48,AV51,AV57,AV62)</f>
        <v>0</v>
      </c>
      <c r="AW67" s="876">
        <f t="shared" ref="AW67" si="164">SUM(AW70,AW73,AW76,AW79,AW82,AW85,AW88,AW91,AW94)</f>
        <v>305.93813999999998</v>
      </c>
      <c r="AX67" s="877">
        <f t="shared" si="145"/>
        <v>100</v>
      </c>
      <c r="AY67" s="876">
        <f t="shared" ref="AY67:AZ67" si="165">SUM(AY70,AY73,AY76,AY79,AY82,AY85,AY88,AY91,AY94)</f>
        <v>1305.5745099999999</v>
      </c>
      <c r="AZ67" s="876">
        <f t="shared" si="165"/>
        <v>0</v>
      </c>
      <c r="BA67" s="878">
        <f t="shared" si="123"/>
        <v>0</v>
      </c>
      <c r="BB67" s="652"/>
      <c r="BC67" s="829">
        <f t="shared" si="147"/>
        <v>3210.0921199999993</v>
      </c>
      <c r="BD67" s="869">
        <f t="shared" si="148"/>
        <v>2236.5945599999995</v>
      </c>
      <c r="BE67" s="863">
        <f t="shared" si="149"/>
        <v>970.87627999999995</v>
      </c>
      <c r="BF67" s="914"/>
    </row>
    <row r="68" spans="1:58" hidden="1" x14ac:dyDescent="0.25">
      <c r="A68" s="130" t="s">
        <v>266</v>
      </c>
      <c r="B68" s="1024" t="s">
        <v>322</v>
      </c>
      <c r="C68" s="1047" t="s">
        <v>258</v>
      </c>
      <c r="D68" s="700" t="s">
        <v>5</v>
      </c>
      <c r="E68" s="146">
        <f t="shared" ref="E68:F70" si="166">SUM(H68,K68,N68,Q68,T68,W68,Z68,AE68,AJ68,AO68,AT68,AY68)</f>
        <v>0</v>
      </c>
      <c r="F68" s="146">
        <f t="shared" si="166"/>
        <v>0</v>
      </c>
      <c r="G68" s="149" t="e">
        <f t="shared" si="124"/>
        <v>#DIV/0!</v>
      </c>
      <c r="H68" s="233"/>
      <c r="I68" s="233"/>
      <c r="J68" s="234"/>
      <c r="K68" s="233"/>
      <c r="L68" s="233"/>
      <c r="M68" s="233"/>
      <c r="N68" s="233"/>
      <c r="O68" s="233"/>
      <c r="P68" s="235"/>
      <c r="Q68" s="284"/>
      <c r="R68" s="284"/>
      <c r="S68" s="284"/>
      <c r="T68" s="284"/>
      <c r="U68" s="284"/>
      <c r="V68" s="284"/>
      <c r="W68" s="284"/>
      <c r="X68" s="284"/>
      <c r="Y68" s="284"/>
      <c r="Z68" s="363"/>
      <c r="AA68" s="350"/>
      <c r="AB68" s="351"/>
      <c r="AC68" s="363"/>
      <c r="AD68" s="353"/>
      <c r="AE68" s="363"/>
      <c r="AF68" s="350"/>
      <c r="AG68" s="351"/>
      <c r="AH68" s="352"/>
      <c r="AI68" s="353"/>
      <c r="AJ68" s="363"/>
      <c r="AK68" s="350"/>
      <c r="AL68" s="351"/>
      <c r="AM68" s="352"/>
      <c r="AN68" s="353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903"/>
      <c r="AZ68" s="180"/>
      <c r="BA68" s="178" t="e">
        <f t="shared" si="123"/>
        <v>#DIV/0!</v>
      </c>
      <c r="BB68" s="650"/>
    </row>
    <row r="69" spans="1:58" ht="23.25" hidden="1" customHeight="1" x14ac:dyDescent="0.25">
      <c r="A69" s="131"/>
      <c r="B69" s="1025"/>
      <c r="C69" s="1048"/>
      <c r="D69" s="718" t="s">
        <v>7</v>
      </c>
      <c r="E69" s="146">
        <f t="shared" si="166"/>
        <v>0</v>
      </c>
      <c r="F69" s="146">
        <f t="shared" si="166"/>
        <v>0</v>
      </c>
      <c r="G69" s="149" t="e">
        <f t="shared" si="124"/>
        <v>#DIV/0!</v>
      </c>
      <c r="H69" s="238"/>
      <c r="I69" s="238"/>
      <c r="J69" s="239"/>
      <c r="K69" s="238"/>
      <c r="L69" s="238"/>
      <c r="M69" s="238"/>
      <c r="N69" s="238"/>
      <c r="O69" s="238"/>
      <c r="P69" s="240"/>
      <c r="Q69" s="286"/>
      <c r="R69" s="286"/>
      <c r="S69" s="286"/>
      <c r="T69" s="286"/>
      <c r="U69" s="286"/>
      <c r="V69" s="286"/>
      <c r="W69" s="286"/>
      <c r="X69" s="286"/>
      <c r="Y69" s="286"/>
      <c r="Z69" s="365"/>
      <c r="AA69" s="356"/>
      <c r="AB69" s="357"/>
      <c r="AC69" s="365"/>
      <c r="AD69" s="366"/>
      <c r="AE69" s="365"/>
      <c r="AF69" s="356"/>
      <c r="AG69" s="357"/>
      <c r="AH69" s="358"/>
      <c r="AI69" s="366"/>
      <c r="AJ69" s="365"/>
      <c r="AK69" s="356"/>
      <c r="AL69" s="357"/>
      <c r="AM69" s="358"/>
      <c r="AN69" s="366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903"/>
      <c r="AZ69" s="179"/>
      <c r="BA69" s="178" t="e">
        <f t="shared" si="123"/>
        <v>#DIV/0!</v>
      </c>
      <c r="BB69" s="651"/>
    </row>
    <row r="70" spans="1:58" ht="138.75" hidden="1" customHeight="1" x14ac:dyDescent="0.25">
      <c r="A70" s="131"/>
      <c r="B70" s="1025"/>
      <c r="C70" s="1048"/>
      <c r="D70" s="717" t="s">
        <v>386</v>
      </c>
      <c r="E70" s="146">
        <f t="shared" si="166"/>
        <v>0</v>
      </c>
      <c r="F70" s="146">
        <f t="shared" si="166"/>
        <v>0</v>
      </c>
      <c r="G70" s="149" t="e">
        <f t="shared" si="124"/>
        <v>#DIV/0!</v>
      </c>
      <c r="H70" s="241"/>
      <c r="I70" s="241"/>
      <c r="J70" s="242"/>
      <c r="K70" s="241"/>
      <c r="L70" s="241"/>
      <c r="M70" s="241"/>
      <c r="N70" s="241"/>
      <c r="O70" s="241"/>
      <c r="P70" s="243"/>
      <c r="Q70" s="287"/>
      <c r="R70" s="287"/>
      <c r="S70" s="287"/>
      <c r="T70" s="287"/>
      <c r="U70" s="287"/>
      <c r="V70" s="287"/>
      <c r="W70" s="287"/>
      <c r="X70" s="287"/>
      <c r="Y70" s="287"/>
      <c r="Z70" s="359"/>
      <c r="AA70" s="360"/>
      <c r="AB70" s="361"/>
      <c r="AC70" s="359"/>
      <c r="AD70" s="367"/>
      <c r="AE70" s="359"/>
      <c r="AF70" s="360"/>
      <c r="AG70" s="361"/>
      <c r="AH70" s="362"/>
      <c r="AI70" s="367"/>
      <c r="AJ70" s="359"/>
      <c r="AK70" s="360"/>
      <c r="AL70" s="361"/>
      <c r="AM70" s="362"/>
      <c r="AN70" s="367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9">
        <v>0</v>
      </c>
      <c r="AZ70" s="178">
        <v>0</v>
      </c>
      <c r="BA70" s="178" t="e">
        <f t="shared" si="123"/>
        <v>#DIV/0!</v>
      </c>
      <c r="BB70" s="651"/>
    </row>
    <row r="71" spans="1:58" ht="18" customHeight="1" x14ac:dyDescent="0.25">
      <c r="A71" s="130" t="s">
        <v>267</v>
      </c>
      <c r="B71" s="1051" t="s">
        <v>323</v>
      </c>
      <c r="C71" s="1039" t="s">
        <v>431</v>
      </c>
      <c r="D71" s="700" t="s">
        <v>5</v>
      </c>
      <c r="E71" s="148">
        <f>SUM(H71,K71,N71,Q71,T71,W71,Z71,AE71,AJ71,AO71,AT71,AY71)</f>
        <v>3491.88</v>
      </c>
      <c r="F71" s="148">
        <f t="shared" ref="F71:F77" si="167">SUM(I71,L71,O71,R71,U71,X71,AC71,AH71,AM71,AR71,AW71,AZ71)</f>
        <v>2909.3814000000002</v>
      </c>
      <c r="G71" s="149">
        <f t="shared" si="124"/>
        <v>83.318481734767531</v>
      </c>
      <c r="H71" s="433">
        <v>0</v>
      </c>
      <c r="I71" s="236"/>
      <c r="J71" s="245" t="e">
        <f t="shared" ref="J71:J79" si="168">SUM(I71/H71*100%)</f>
        <v>#DIV/0!</v>
      </c>
      <c r="K71" s="305">
        <v>0</v>
      </c>
      <c r="L71" s="305"/>
      <c r="M71" s="209" t="e">
        <f t="shared" ref="M71:M79" si="169">SUM(L71/K71*100%)</f>
        <v>#DIV/0!</v>
      </c>
      <c r="N71" s="305">
        <v>581.87627999999995</v>
      </c>
      <c r="O71" s="305">
        <v>581.87627999999995</v>
      </c>
      <c r="P71" s="209">
        <f t="shared" ref="P71:P80" si="170">SUM(O71/N71*100%)</f>
        <v>1</v>
      </c>
      <c r="Q71" s="289">
        <v>290.93813999999998</v>
      </c>
      <c r="R71" s="289">
        <v>290.93813999999998</v>
      </c>
      <c r="S71" s="442">
        <f t="shared" ref="S71:S85" si="171">SUM(R71/Q71*100)</f>
        <v>100</v>
      </c>
      <c r="T71" s="289">
        <v>290.93813999999998</v>
      </c>
      <c r="U71" s="289">
        <v>290.93813999999998</v>
      </c>
      <c r="V71" s="307">
        <f>SUM(U71/T71*100)</f>
        <v>100</v>
      </c>
      <c r="W71" s="289">
        <v>290.93813999999998</v>
      </c>
      <c r="X71" s="289">
        <v>290.93813999999998</v>
      </c>
      <c r="Y71" s="288">
        <f>SUM(X71/W71*100)</f>
        <v>100</v>
      </c>
      <c r="Z71" s="373">
        <v>290.93813999999998</v>
      </c>
      <c r="AA71" s="373">
        <v>290.93813999999998</v>
      </c>
      <c r="AB71" s="373">
        <v>290.93813999999998</v>
      </c>
      <c r="AC71" s="373">
        <v>290.93813999999998</v>
      </c>
      <c r="AD71" s="376">
        <f t="shared" ref="AD71:AD84" si="172">SUM(AC71/Z71*100)</f>
        <v>100</v>
      </c>
      <c r="AE71" s="373">
        <v>290.93813999999998</v>
      </c>
      <c r="AF71" s="373"/>
      <c r="AG71" s="373"/>
      <c r="AH71" s="373">
        <v>290.93813999999998</v>
      </c>
      <c r="AI71" s="376">
        <f t="shared" ref="AI71:AI77" si="173">SUM(AH71/AE71*100)</f>
        <v>100</v>
      </c>
      <c r="AJ71" s="373">
        <v>290.93813999999998</v>
      </c>
      <c r="AK71" s="374"/>
      <c r="AL71" s="375"/>
      <c r="AM71" s="373">
        <v>290.93813999999998</v>
      </c>
      <c r="AN71" s="376">
        <f t="shared" ref="AN71:AN80" si="174">SUM(AM71/AJ71*100)</f>
        <v>100</v>
      </c>
      <c r="AO71" s="181">
        <v>290.93813999999998</v>
      </c>
      <c r="AP71" s="178"/>
      <c r="AQ71" s="178"/>
      <c r="AR71" s="181">
        <v>290.93813999999998</v>
      </c>
      <c r="AS71" s="178">
        <f>SUM(AR71/AO71*100)</f>
        <v>100</v>
      </c>
      <c r="AT71" s="181">
        <v>290.93813999999998</v>
      </c>
      <c r="AU71" s="178"/>
      <c r="AV71" s="178"/>
      <c r="AW71" s="181">
        <v>290.93813999999998</v>
      </c>
      <c r="AX71" s="178">
        <f>SUM(AW71/AT71*100)</f>
        <v>100</v>
      </c>
      <c r="AY71" s="181">
        <v>582.49860000000001</v>
      </c>
      <c r="AZ71" s="181"/>
      <c r="BA71" s="828">
        <f t="shared" si="123"/>
        <v>0</v>
      </c>
      <c r="BB71" s="651"/>
      <c r="BC71" s="672">
        <f>SUM(H71,K71,N71,Q71,T71,W71,Z71,AE71,AJ71)</f>
        <v>2327.5051199999998</v>
      </c>
      <c r="BE71" s="863">
        <f>SUM(H71,K71,N71)</f>
        <v>581.87627999999995</v>
      </c>
    </row>
    <row r="72" spans="1:58" x14ac:dyDescent="0.25">
      <c r="A72" s="131"/>
      <c r="B72" s="1052"/>
      <c r="C72" s="1040"/>
      <c r="D72" s="718" t="s">
        <v>7</v>
      </c>
      <c r="E72" s="148">
        <f t="shared" ref="E72:E94" si="175">SUM(H72,K72,N72,Q72,T72,W72,Z72,AE72,AJ72,AO72,AT72,AY72)</f>
        <v>3491.88</v>
      </c>
      <c r="F72" s="148">
        <f t="shared" si="167"/>
        <v>2909.3814000000002</v>
      </c>
      <c r="G72" s="149">
        <f t="shared" si="124"/>
        <v>83.318481734767531</v>
      </c>
      <c r="H72" s="433">
        <v>0</v>
      </c>
      <c r="I72" s="236"/>
      <c r="J72" s="245" t="e">
        <f t="shared" si="168"/>
        <v>#DIV/0!</v>
      </c>
      <c r="K72" s="305">
        <v>0</v>
      </c>
      <c r="L72" s="305"/>
      <c r="M72" s="209" t="e">
        <f t="shared" ref="M72" si="176">SUM(L72/K72*100%)</f>
        <v>#DIV/0!</v>
      </c>
      <c r="N72" s="305">
        <v>581.87627999999995</v>
      </c>
      <c r="O72" s="305">
        <v>581.87627999999995</v>
      </c>
      <c r="P72" s="209">
        <f t="shared" ref="P72" si="177">SUM(O72/N72*100%)</f>
        <v>1</v>
      </c>
      <c r="Q72" s="289">
        <v>290.93813999999998</v>
      </c>
      <c r="R72" s="289">
        <v>290.93813999999998</v>
      </c>
      <c r="S72" s="442">
        <f t="shared" ref="S72" si="178">SUM(R72/Q72*100)</f>
        <v>100</v>
      </c>
      <c r="T72" s="289">
        <v>290.93813999999998</v>
      </c>
      <c r="U72" s="289">
        <v>290.93813999999998</v>
      </c>
      <c r="V72" s="307">
        <f>SUM(U72/T72*100)</f>
        <v>100</v>
      </c>
      <c r="W72" s="289">
        <v>290.93813999999998</v>
      </c>
      <c r="X72" s="289">
        <v>290.93813999999998</v>
      </c>
      <c r="Y72" s="288">
        <f>SUM(X72/W72*100)</f>
        <v>100</v>
      </c>
      <c r="Z72" s="373">
        <v>290.93813999999998</v>
      </c>
      <c r="AA72" s="373">
        <v>248.93024</v>
      </c>
      <c r="AB72" s="373">
        <v>248.93024</v>
      </c>
      <c r="AC72" s="373">
        <v>290.93813999999998</v>
      </c>
      <c r="AD72" s="376">
        <f t="shared" ref="AD72" si="179">SUM(AC72/Z72*100)</f>
        <v>100</v>
      </c>
      <c r="AE72" s="373">
        <v>290.93813999999998</v>
      </c>
      <c r="AF72" s="373"/>
      <c r="AG72" s="373"/>
      <c r="AH72" s="373">
        <v>290.93813999999998</v>
      </c>
      <c r="AI72" s="376">
        <f t="shared" ref="AI72" si="180">SUM(AH72/AE72*100)</f>
        <v>100</v>
      </c>
      <c r="AJ72" s="373">
        <v>290.93813999999998</v>
      </c>
      <c r="AK72" s="374"/>
      <c r="AL72" s="375"/>
      <c r="AM72" s="373">
        <v>290.93813999999998</v>
      </c>
      <c r="AN72" s="376">
        <f t="shared" ref="AN72" si="181">SUM(AM72/AJ72*100)</f>
        <v>100</v>
      </c>
      <c r="AO72" s="181">
        <v>290.93813999999998</v>
      </c>
      <c r="AP72" s="178"/>
      <c r="AQ72" s="178"/>
      <c r="AR72" s="181">
        <v>290.93813999999998</v>
      </c>
      <c r="AS72" s="178">
        <f>SUM(AR72/AO72*100)</f>
        <v>100</v>
      </c>
      <c r="AT72" s="181">
        <v>290.93813999999998</v>
      </c>
      <c r="AU72" s="178"/>
      <c r="AV72" s="178"/>
      <c r="AW72" s="181">
        <v>290.93813999999998</v>
      </c>
      <c r="AX72" s="178">
        <f>SUM(AW72/AT72*100)</f>
        <v>100</v>
      </c>
      <c r="AY72" s="181">
        <v>582.49860000000001</v>
      </c>
      <c r="AZ72" s="181"/>
      <c r="BA72" s="828">
        <f t="shared" si="123"/>
        <v>0</v>
      </c>
      <c r="BB72" s="651"/>
      <c r="BC72" s="672">
        <f t="shared" ref="BC72:BC73" si="182">SUM(H72,K72,N72,Q72,T72,W72,Z72,AE72,AJ72)</f>
        <v>2327.5051199999998</v>
      </c>
      <c r="BE72" s="863">
        <f t="shared" ref="BE72:BE73" si="183">SUM(H72,K72,N72)</f>
        <v>581.87627999999995</v>
      </c>
    </row>
    <row r="73" spans="1:58" ht="49.15" customHeight="1" x14ac:dyDescent="0.25">
      <c r="A73" s="131"/>
      <c r="B73" s="1052"/>
      <c r="C73" s="1040"/>
      <c r="D73" s="717" t="s">
        <v>386</v>
      </c>
      <c r="E73" s="899">
        <f t="shared" si="175"/>
        <v>2950</v>
      </c>
      <c r="F73" s="148">
        <f t="shared" si="167"/>
        <v>2618.4395400000003</v>
      </c>
      <c r="G73" s="149">
        <f t="shared" si="124"/>
        <v>88.76066237288137</v>
      </c>
      <c r="H73" s="236">
        <v>0</v>
      </c>
      <c r="I73" s="236"/>
      <c r="J73" s="245" t="e">
        <f t="shared" si="168"/>
        <v>#DIV/0!</v>
      </c>
      <c r="K73" s="305"/>
      <c r="L73" s="305"/>
      <c r="M73" s="209" t="e">
        <f t="shared" si="169"/>
        <v>#DIV/0!</v>
      </c>
      <c r="N73" s="305">
        <v>581.87627999999995</v>
      </c>
      <c r="O73" s="305">
        <v>581.87627999999995</v>
      </c>
      <c r="P73" s="209">
        <f t="shared" si="170"/>
        <v>1</v>
      </c>
      <c r="Q73" s="289">
        <v>290.93813999999998</v>
      </c>
      <c r="R73" s="289">
        <v>290.93813999999998</v>
      </c>
      <c r="S73" s="442">
        <f t="shared" ref="S73" si="184">SUM(R73/Q73*100)</f>
        <v>100</v>
      </c>
      <c r="T73" s="289">
        <v>290.93813999999998</v>
      </c>
      <c r="U73" s="289">
        <v>290.93813999999998</v>
      </c>
      <c r="V73" s="307">
        <f>SUM(U73/T73*100)</f>
        <v>100</v>
      </c>
      <c r="W73" s="289"/>
      <c r="X73" s="289"/>
      <c r="Y73" s="288" t="e">
        <f>SUM(X73/W73*100)</f>
        <v>#DIV/0!</v>
      </c>
      <c r="Z73" s="898">
        <v>290</v>
      </c>
      <c r="AA73" s="373"/>
      <c r="AB73" s="373"/>
      <c r="AC73" s="373">
        <v>290.93813999999998</v>
      </c>
      <c r="AD73" s="383">
        <f t="shared" si="172"/>
        <v>100.32349655172412</v>
      </c>
      <c r="AE73" s="898">
        <v>290.93441999999999</v>
      </c>
      <c r="AF73" s="373"/>
      <c r="AG73" s="373"/>
      <c r="AH73" s="898">
        <v>290.93441999999999</v>
      </c>
      <c r="AI73" s="376">
        <f t="shared" si="173"/>
        <v>100</v>
      </c>
      <c r="AJ73" s="373">
        <v>290.93813999999998</v>
      </c>
      <c r="AK73" s="374"/>
      <c r="AL73" s="375"/>
      <c r="AM73" s="373">
        <v>290.93813999999998</v>
      </c>
      <c r="AN73" s="376">
        <f t="shared" si="174"/>
        <v>100</v>
      </c>
      <c r="AO73" s="181">
        <v>290.93813999999998</v>
      </c>
      <c r="AP73" s="178"/>
      <c r="AQ73" s="178"/>
      <c r="AR73" s="181">
        <v>290.93813999999998</v>
      </c>
      <c r="AS73" s="178">
        <f>SUM(AR73/AO73*100)</f>
        <v>100</v>
      </c>
      <c r="AT73" s="181">
        <v>290.93813999999998</v>
      </c>
      <c r="AU73" s="178"/>
      <c r="AV73" s="178"/>
      <c r="AW73" s="181">
        <v>290.93813999999998</v>
      </c>
      <c r="AX73" s="178">
        <f>SUM(AW73/AT73*100)</f>
        <v>100</v>
      </c>
      <c r="AY73" s="181">
        <v>332.49860000000001</v>
      </c>
      <c r="AZ73" s="181"/>
      <c r="BA73" s="178">
        <f t="shared" si="123"/>
        <v>0</v>
      </c>
      <c r="BB73" s="651"/>
      <c r="BC73" s="672">
        <f t="shared" si="182"/>
        <v>2035.6251199999999</v>
      </c>
      <c r="BE73" s="863">
        <f t="shared" si="183"/>
        <v>581.87627999999995</v>
      </c>
    </row>
    <row r="74" spans="1:58" ht="18.75" customHeight="1" x14ac:dyDescent="0.25">
      <c r="A74" s="130" t="s">
        <v>268</v>
      </c>
      <c r="B74" s="1041" t="s">
        <v>428</v>
      </c>
      <c r="C74" s="1024" t="s">
        <v>404</v>
      </c>
      <c r="D74" s="700" t="s">
        <v>5</v>
      </c>
      <c r="E74" s="148">
        <f t="shared" si="175"/>
        <v>106</v>
      </c>
      <c r="F74" s="475">
        <f t="shared" si="167"/>
        <v>66.454340000000002</v>
      </c>
      <c r="G74" s="149">
        <f t="shared" si="124"/>
        <v>62.692773584905659</v>
      </c>
      <c r="H74" s="305"/>
      <c r="I74" s="305"/>
      <c r="J74" s="209" t="e">
        <f t="shared" si="168"/>
        <v>#DIV/0!</v>
      </c>
      <c r="K74" s="305"/>
      <c r="L74" s="305">
        <v>0</v>
      </c>
      <c r="M74" s="209" t="e">
        <f t="shared" si="169"/>
        <v>#DIV/0!</v>
      </c>
      <c r="N74" s="305">
        <v>0.6</v>
      </c>
      <c r="O74" s="305">
        <v>0.6</v>
      </c>
      <c r="P74" s="209">
        <f t="shared" si="170"/>
        <v>1</v>
      </c>
      <c r="Q74" s="289">
        <v>1.38303</v>
      </c>
      <c r="R74" s="289">
        <v>1.38303</v>
      </c>
      <c r="S74" s="760">
        <f t="shared" si="171"/>
        <v>100</v>
      </c>
      <c r="T74" s="289">
        <v>0.37</v>
      </c>
      <c r="U74" s="289">
        <v>0.37</v>
      </c>
      <c r="V74" s="283">
        <f t="shared" ref="V74:V84" si="185">SUM(U74/T74*100%)</f>
        <v>1</v>
      </c>
      <c r="W74" s="289">
        <v>22.577649999999998</v>
      </c>
      <c r="X74" s="289">
        <v>22.577649999999998</v>
      </c>
      <c r="Y74" s="283">
        <f t="shared" ref="Y74:Y85" si="186">SUM(X74/W74*100%)</f>
        <v>1</v>
      </c>
      <c r="Z74" s="371">
        <v>0.94554000000000005</v>
      </c>
      <c r="AA74" s="378"/>
      <c r="AB74" s="379"/>
      <c r="AC74" s="371">
        <v>0.94554000000000005</v>
      </c>
      <c r="AD74" s="376">
        <f>SUM(AC74/Z74*100)</f>
        <v>100</v>
      </c>
      <c r="AE74" s="418">
        <v>0</v>
      </c>
      <c r="AF74" s="378"/>
      <c r="AG74" s="379"/>
      <c r="AH74" s="418">
        <v>0</v>
      </c>
      <c r="AI74" s="453" t="e">
        <f t="shared" si="173"/>
        <v>#DIV/0!</v>
      </c>
      <c r="AJ74" s="418">
        <v>1.3806</v>
      </c>
      <c r="AK74" s="350"/>
      <c r="AL74" s="351"/>
      <c r="AM74" s="418">
        <v>1.3806</v>
      </c>
      <c r="AN74" s="383">
        <f t="shared" si="174"/>
        <v>100</v>
      </c>
      <c r="AO74" s="181">
        <v>20.767499999999998</v>
      </c>
      <c r="AP74" s="177"/>
      <c r="AQ74" s="177"/>
      <c r="AR74" s="181">
        <v>20.767499999999998</v>
      </c>
      <c r="AS74" s="180">
        <f>SUM(AR74/AO74*100)</f>
        <v>100</v>
      </c>
      <c r="AT74" s="438">
        <v>0</v>
      </c>
      <c r="AU74" s="437"/>
      <c r="AV74" s="437"/>
      <c r="AW74" s="818">
        <v>18.430019999999999</v>
      </c>
      <c r="AX74" s="474" t="e">
        <f>SUM(AW74/AT74*100)</f>
        <v>#DIV/0!</v>
      </c>
      <c r="AY74" s="181">
        <v>57.975679999999997</v>
      </c>
      <c r="AZ74" s="827"/>
      <c r="BA74" s="179">
        <f t="shared" si="123"/>
        <v>0</v>
      </c>
      <c r="BB74" s="1013"/>
    </row>
    <row r="75" spans="1:58" ht="21.75" customHeight="1" x14ac:dyDescent="0.25">
      <c r="A75" s="131"/>
      <c r="B75" s="1042"/>
      <c r="C75" s="1025"/>
      <c r="D75" s="718" t="s">
        <v>7</v>
      </c>
      <c r="E75" s="148">
        <f t="shared" si="175"/>
        <v>106</v>
      </c>
      <c r="F75" s="475">
        <f t="shared" si="167"/>
        <v>66.454340000000002</v>
      </c>
      <c r="G75" s="149">
        <f t="shared" si="124"/>
        <v>62.692773584905659</v>
      </c>
      <c r="H75" s="305"/>
      <c r="I75" s="305"/>
      <c r="J75" s="209" t="e">
        <f t="shared" ref="J75" si="187">SUM(I75/H75*100%)</f>
        <v>#DIV/0!</v>
      </c>
      <c r="K75" s="305"/>
      <c r="L75" s="305">
        <v>0</v>
      </c>
      <c r="M75" s="209" t="e">
        <f t="shared" ref="M75" si="188">SUM(L75/K75*100%)</f>
        <v>#DIV/0!</v>
      </c>
      <c r="N75" s="305">
        <v>0.6</v>
      </c>
      <c r="O75" s="305">
        <v>0.6</v>
      </c>
      <c r="P75" s="209">
        <f t="shared" ref="P75" si="189">SUM(O75/N75*100%)</f>
        <v>1</v>
      </c>
      <c r="Q75" s="289">
        <v>1.38303</v>
      </c>
      <c r="R75" s="289">
        <v>1.38303</v>
      </c>
      <c r="S75" s="760">
        <f t="shared" ref="S75" si="190">SUM(R75/Q75*100)</f>
        <v>100</v>
      </c>
      <c r="T75" s="289">
        <v>0.37</v>
      </c>
      <c r="U75" s="289">
        <v>0.37</v>
      </c>
      <c r="V75" s="283">
        <f t="shared" ref="V75" si="191">SUM(U75/T75*100%)</f>
        <v>1</v>
      </c>
      <c r="W75" s="289">
        <v>22.577649999999998</v>
      </c>
      <c r="X75" s="289">
        <v>22.577649999999998</v>
      </c>
      <c r="Y75" s="283">
        <f t="shared" ref="Y75" si="192">SUM(X75/W75*100%)</f>
        <v>1</v>
      </c>
      <c r="Z75" s="371">
        <v>0.94554000000000005</v>
      </c>
      <c r="AA75" s="378"/>
      <c r="AB75" s="379"/>
      <c r="AC75" s="371">
        <v>0.94554000000000005</v>
      </c>
      <c r="AD75" s="376">
        <f>SUM(AC75/Z75*100)</f>
        <v>100</v>
      </c>
      <c r="AE75" s="418">
        <v>0</v>
      </c>
      <c r="AF75" s="378"/>
      <c r="AG75" s="379"/>
      <c r="AH75" s="418">
        <v>0</v>
      </c>
      <c r="AI75" s="453" t="e">
        <f t="shared" ref="AI75" si="193">SUM(AH75/AE75*100)</f>
        <v>#DIV/0!</v>
      </c>
      <c r="AJ75" s="418">
        <v>1.3806</v>
      </c>
      <c r="AK75" s="350"/>
      <c r="AL75" s="351"/>
      <c r="AM75" s="418">
        <v>1.3806</v>
      </c>
      <c r="AN75" s="383">
        <f t="shared" ref="AN75" si="194">SUM(AM75/AJ75*100)</f>
        <v>100</v>
      </c>
      <c r="AO75" s="181">
        <v>20.767499999999998</v>
      </c>
      <c r="AP75" s="177"/>
      <c r="AQ75" s="177"/>
      <c r="AR75" s="181">
        <v>20.767499999999998</v>
      </c>
      <c r="AS75" s="180">
        <f>SUM(AR75/AO75*100)</f>
        <v>100</v>
      </c>
      <c r="AT75" s="438">
        <v>0</v>
      </c>
      <c r="AU75" s="437"/>
      <c r="AV75" s="437"/>
      <c r="AW75" s="818">
        <v>18.430019999999999</v>
      </c>
      <c r="AX75" s="474" t="e">
        <f>SUM(AW75/AT75*100)</f>
        <v>#DIV/0!</v>
      </c>
      <c r="AY75" s="181">
        <v>57.975679999999997</v>
      </c>
      <c r="AZ75" s="827"/>
      <c r="BA75" s="179">
        <f t="shared" ref="BA75" si="195">SUM(AZ75/AY75*100)</f>
        <v>0</v>
      </c>
      <c r="BB75" s="1014"/>
    </row>
    <row r="76" spans="1:58" ht="63" customHeight="1" x14ac:dyDescent="0.25">
      <c r="A76" s="131"/>
      <c r="B76" s="1042"/>
      <c r="C76" s="1025"/>
      <c r="D76" s="717" t="s">
        <v>386</v>
      </c>
      <c r="E76" s="148">
        <f t="shared" si="175"/>
        <v>0</v>
      </c>
      <c r="F76" s="148">
        <f t="shared" si="167"/>
        <v>0</v>
      </c>
      <c r="G76" s="149" t="e">
        <f t="shared" si="124"/>
        <v>#DIV/0!</v>
      </c>
      <c r="H76" s="246"/>
      <c r="I76" s="246"/>
      <c r="J76" s="209" t="e">
        <f t="shared" si="168"/>
        <v>#DIV/0!</v>
      </c>
      <c r="K76" s="233"/>
      <c r="L76" s="233"/>
      <c r="M76" s="209" t="e">
        <f t="shared" si="169"/>
        <v>#DIV/0!</v>
      </c>
      <c r="N76" s="233"/>
      <c r="O76" s="233"/>
      <c r="P76" s="209" t="e">
        <f t="shared" si="170"/>
        <v>#DIV/0!</v>
      </c>
      <c r="Q76" s="284"/>
      <c r="R76" s="284"/>
      <c r="S76" s="288" t="e">
        <f t="shared" si="171"/>
        <v>#DIV/0!</v>
      </c>
      <c r="T76" s="284"/>
      <c r="U76" s="284"/>
      <c r="V76" s="283" t="e">
        <f t="shared" si="185"/>
        <v>#DIV/0!</v>
      </c>
      <c r="W76" s="284"/>
      <c r="X76" s="284"/>
      <c r="Y76" s="283" t="e">
        <f t="shared" si="186"/>
        <v>#DIV/0!</v>
      </c>
      <c r="Z76" s="359"/>
      <c r="AA76" s="360"/>
      <c r="AB76" s="361"/>
      <c r="AC76" s="359"/>
      <c r="AD76" s="383" t="e">
        <f t="shared" si="172"/>
        <v>#DIV/0!</v>
      </c>
      <c r="AE76" s="365"/>
      <c r="AF76" s="360"/>
      <c r="AG76" s="361"/>
      <c r="AH76" s="362"/>
      <c r="AI76" s="376" t="e">
        <f t="shared" si="173"/>
        <v>#DIV/0!</v>
      </c>
      <c r="AJ76" s="359">
        <v>0</v>
      </c>
      <c r="AK76" s="360"/>
      <c r="AL76" s="361"/>
      <c r="AM76" s="362"/>
      <c r="AN76" s="376" t="e">
        <f t="shared" si="174"/>
        <v>#DIV/0!</v>
      </c>
      <c r="AO76" s="178"/>
      <c r="AP76" s="178"/>
      <c r="AQ76" s="178"/>
      <c r="AR76" s="178"/>
      <c r="AT76" s="178"/>
      <c r="AU76" s="178"/>
      <c r="AV76" s="178"/>
      <c r="AW76" s="178"/>
      <c r="AX76" s="178"/>
      <c r="AY76" s="436">
        <v>0</v>
      </c>
      <c r="AZ76" s="439"/>
      <c r="BA76" s="179" t="e">
        <f t="shared" si="123"/>
        <v>#DIV/0!</v>
      </c>
      <c r="BB76" s="651"/>
    </row>
    <row r="77" spans="1:58" ht="18.75" customHeight="1" x14ac:dyDescent="0.25">
      <c r="A77" s="130" t="s">
        <v>269</v>
      </c>
      <c r="B77" s="1024" t="s">
        <v>264</v>
      </c>
      <c r="C77" s="1024" t="s">
        <v>404</v>
      </c>
      <c r="D77" s="700" t="s">
        <v>5</v>
      </c>
      <c r="E77" s="148">
        <f t="shared" si="175"/>
        <v>230</v>
      </c>
      <c r="F77" s="937">
        <f t="shared" si="167"/>
        <v>150</v>
      </c>
      <c r="G77" s="149">
        <f t="shared" si="124"/>
        <v>65.217391304347828</v>
      </c>
      <c r="H77" s="433">
        <v>0</v>
      </c>
      <c r="I77" s="433">
        <v>0</v>
      </c>
      <c r="J77" s="209" t="e">
        <f t="shared" si="168"/>
        <v>#DIV/0!</v>
      </c>
      <c r="K77" s="849"/>
      <c r="L77" s="849"/>
      <c r="M77" s="850" t="e">
        <f t="shared" si="169"/>
        <v>#DIV/0!</v>
      </c>
      <c r="N77" s="849">
        <v>65</v>
      </c>
      <c r="O77" s="849">
        <v>65</v>
      </c>
      <c r="P77" s="851">
        <f t="shared" si="170"/>
        <v>1</v>
      </c>
      <c r="Q77" s="852">
        <v>0</v>
      </c>
      <c r="R77" s="852"/>
      <c r="S77" s="853" t="e">
        <f t="shared" si="171"/>
        <v>#DIV/0!</v>
      </c>
      <c r="T77" s="852">
        <v>15</v>
      </c>
      <c r="U77" s="852">
        <v>15</v>
      </c>
      <c r="V77" s="283">
        <f t="shared" si="185"/>
        <v>1</v>
      </c>
      <c r="W77" s="308">
        <v>10</v>
      </c>
      <c r="X77" s="308">
        <v>10</v>
      </c>
      <c r="Y77" s="283">
        <f t="shared" si="186"/>
        <v>1</v>
      </c>
      <c r="Z77" s="627">
        <v>0</v>
      </c>
      <c r="AA77" s="378"/>
      <c r="AB77" s="379"/>
      <c r="AC77" s="371">
        <v>0</v>
      </c>
      <c r="AD77" s="383" t="e">
        <f t="shared" si="172"/>
        <v>#DIV/0!</v>
      </c>
      <c r="AE77" s="407">
        <v>15</v>
      </c>
      <c r="AF77" s="350"/>
      <c r="AG77" s="351"/>
      <c r="AH77" s="406">
        <v>15</v>
      </c>
      <c r="AI77" s="453">
        <f t="shared" si="173"/>
        <v>100</v>
      </c>
      <c r="AJ77" s="380">
        <v>30</v>
      </c>
      <c r="AK77" s="350"/>
      <c r="AL77" s="351"/>
      <c r="AM77" s="939">
        <v>30</v>
      </c>
      <c r="AN77" s="383">
        <f t="shared" si="174"/>
        <v>100</v>
      </c>
      <c r="AO77" s="179">
        <v>0</v>
      </c>
      <c r="AP77" s="178"/>
      <c r="AQ77" s="178"/>
      <c r="AR77" s="179">
        <v>0</v>
      </c>
      <c r="AS77" s="179" t="e">
        <f>SUM(AR77/AO77*100)</f>
        <v>#DIV/0!</v>
      </c>
      <c r="AT77" s="181">
        <v>15</v>
      </c>
      <c r="AU77" s="177"/>
      <c r="AV77" s="177"/>
      <c r="AW77" s="181">
        <v>15</v>
      </c>
      <c r="AX77" s="474">
        <f>SUM(AW77/AT77*100)</f>
        <v>100</v>
      </c>
      <c r="AY77" s="181">
        <v>80</v>
      </c>
      <c r="AZ77" s="179"/>
      <c r="BA77" s="179">
        <f t="shared" si="123"/>
        <v>0</v>
      </c>
      <c r="BB77" s="1037"/>
    </row>
    <row r="78" spans="1:58" ht="21.75" customHeight="1" x14ac:dyDescent="0.25">
      <c r="A78" s="131"/>
      <c r="B78" s="1025"/>
      <c r="C78" s="1025"/>
      <c r="D78" s="718" t="s">
        <v>7</v>
      </c>
      <c r="E78" s="148">
        <f t="shared" si="175"/>
        <v>230</v>
      </c>
      <c r="F78" s="937">
        <f t="shared" ref="F78" si="196">SUM(I78,L78,O78,R78,U78,X78,AC78,AH78,AM78,AR78,AW78,AZ78)</f>
        <v>150</v>
      </c>
      <c r="G78" s="149">
        <f t="shared" si="124"/>
        <v>65.217391304347828</v>
      </c>
      <c r="H78" s="433">
        <v>0</v>
      </c>
      <c r="I78" s="433">
        <v>0</v>
      </c>
      <c r="J78" s="209" t="e">
        <f t="shared" ref="J78" si="197">SUM(I78/H78*100%)</f>
        <v>#DIV/0!</v>
      </c>
      <c r="K78" s="849"/>
      <c r="L78" s="849"/>
      <c r="M78" s="850" t="e">
        <f t="shared" ref="M78" si="198">SUM(L78/K78*100%)</f>
        <v>#DIV/0!</v>
      </c>
      <c r="N78" s="849">
        <v>65</v>
      </c>
      <c r="O78" s="849">
        <v>65</v>
      </c>
      <c r="P78" s="851">
        <f t="shared" ref="P78" si="199">SUM(O78/N78*100%)</f>
        <v>1</v>
      </c>
      <c r="Q78" s="852">
        <v>0</v>
      </c>
      <c r="R78" s="852"/>
      <c r="S78" s="853" t="e">
        <f t="shared" ref="S78" si="200">SUM(R78/Q78*100)</f>
        <v>#DIV/0!</v>
      </c>
      <c r="T78" s="852">
        <v>15</v>
      </c>
      <c r="U78" s="852">
        <v>15</v>
      </c>
      <c r="V78" s="283">
        <f t="shared" ref="V78" si="201">SUM(U78/T78*100%)</f>
        <v>1</v>
      </c>
      <c r="W78" s="308">
        <v>10</v>
      </c>
      <c r="X78" s="308">
        <v>10</v>
      </c>
      <c r="Y78" s="283">
        <f t="shared" ref="Y78" si="202">SUM(X78/W78*100%)</f>
        <v>1</v>
      </c>
      <c r="Z78" s="627">
        <v>0</v>
      </c>
      <c r="AA78" s="378"/>
      <c r="AB78" s="379"/>
      <c r="AC78" s="371">
        <v>0</v>
      </c>
      <c r="AD78" s="383" t="e">
        <f t="shared" ref="AD78:AD79" si="203">SUM(AC78/Z78*100)</f>
        <v>#DIV/0!</v>
      </c>
      <c r="AE78" s="407">
        <v>15</v>
      </c>
      <c r="AF78" s="350"/>
      <c r="AG78" s="351"/>
      <c r="AH78" s="406">
        <v>15</v>
      </c>
      <c r="AI78" s="453">
        <f t="shared" ref="AI78:AI79" si="204">SUM(AH78/AE78*100)</f>
        <v>100</v>
      </c>
      <c r="AJ78" s="380">
        <v>30</v>
      </c>
      <c r="AK78" s="350"/>
      <c r="AL78" s="351"/>
      <c r="AM78" s="939">
        <v>30</v>
      </c>
      <c r="AN78" s="383">
        <f t="shared" ref="AN78" si="205">SUM(AM78/AJ78*100)</f>
        <v>100</v>
      </c>
      <c r="AO78" s="179">
        <v>0</v>
      </c>
      <c r="AP78" s="178"/>
      <c r="AQ78" s="178"/>
      <c r="AR78" s="179">
        <v>0</v>
      </c>
      <c r="AS78" s="179" t="e">
        <f>SUM(AR78/AO78*100)</f>
        <v>#DIV/0!</v>
      </c>
      <c r="AT78" s="181">
        <v>15</v>
      </c>
      <c r="AU78" s="177"/>
      <c r="AV78" s="177"/>
      <c r="AW78" s="181">
        <v>15</v>
      </c>
      <c r="AX78" s="474">
        <f>SUM(AW78/AT78*100)</f>
        <v>100</v>
      </c>
      <c r="AY78" s="181">
        <v>80</v>
      </c>
      <c r="AZ78" s="179"/>
      <c r="BA78" s="179">
        <f t="shared" ref="BA78" si="206">SUM(AZ78/AY78*100)</f>
        <v>0</v>
      </c>
      <c r="BB78" s="1038"/>
    </row>
    <row r="79" spans="1:58" ht="59.25" customHeight="1" x14ac:dyDescent="0.25">
      <c r="A79" s="131"/>
      <c r="B79" s="1025"/>
      <c r="C79" s="1025"/>
      <c r="D79" s="717" t="s">
        <v>386</v>
      </c>
      <c r="E79" s="148">
        <f t="shared" si="175"/>
        <v>150</v>
      </c>
      <c r="F79" s="937">
        <f>SUM(I79,L79,O79,R79,U79,X79,AC79,AH79,AM79,AR79,AW79,AZ79)</f>
        <v>150</v>
      </c>
      <c r="G79" s="149">
        <f t="shared" si="124"/>
        <v>100</v>
      </c>
      <c r="H79" s="433"/>
      <c r="I79" s="433"/>
      <c r="J79" s="209" t="e">
        <f t="shared" si="168"/>
        <v>#DIV/0!</v>
      </c>
      <c r="K79" s="433"/>
      <c r="L79" s="433"/>
      <c r="M79" s="247" t="e">
        <f t="shared" si="169"/>
        <v>#DIV/0!</v>
      </c>
      <c r="N79" s="849">
        <v>65</v>
      </c>
      <c r="O79" s="849">
        <v>65</v>
      </c>
      <c r="P79" s="209">
        <f t="shared" si="170"/>
        <v>1</v>
      </c>
      <c r="Q79" s="308"/>
      <c r="R79" s="308"/>
      <c r="S79" s="292" t="e">
        <f t="shared" si="171"/>
        <v>#DIV/0!</v>
      </c>
      <c r="T79" s="852">
        <v>15</v>
      </c>
      <c r="U79" s="852">
        <v>15</v>
      </c>
      <c r="V79" s="283">
        <f t="shared" ref="V79" si="207">SUM(U79/T79*100%)</f>
        <v>1</v>
      </c>
      <c r="W79" s="308">
        <v>10</v>
      </c>
      <c r="X79" s="308">
        <v>10</v>
      </c>
      <c r="Y79" s="283">
        <f t="shared" si="186"/>
        <v>1</v>
      </c>
      <c r="Z79" s="627">
        <v>0</v>
      </c>
      <c r="AA79" s="378"/>
      <c r="AB79" s="379"/>
      <c r="AC79" s="371">
        <v>0</v>
      </c>
      <c r="AD79" s="383" t="e">
        <f t="shared" si="203"/>
        <v>#DIV/0!</v>
      </c>
      <c r="AE79" s="407">
        <v>15</v>
      </c>
      <c r="AF79" s="350"/>
      <c r="AG79" s="351"/>
      <c r="AH79" s="406">
        <v>15</v>
      </c>
      <c r="AI79" s="453">
        <f t="shared" si="204"/>
        <v>100</v>
      </c>
      <c r="AJ79" s="380">
        <v>30</v>
      </c>
      <c r="AK79" s="350"/>
      <c r="AL79" s="351"/>
      <c r="AM79" s="939">
        <v>30</v>
      </c>
      <c r="AN79" s="376">
        <f t="shared" si="174"/>
        <v>100</v>
      </c>
      <c r="AO79" s="179">
        <v>0</v>
      </c>
      <c r="AP79" s="178"/>
      <c r="AQ79" s="178"/>
      <c r="AR79" s="179">
        <v>0</v>
      </c>
      <c r="AS79" s="178" t="e">
        <f>SUM(AR79/AO79*100)</f>
        <v>#DIV/0!</v>
      </c>
      <c r="AT79" s="181">
        <v>15</v>
      </c>
      <c r="AU79" s="177"/>
      <c r="AV79" s="177"/>
      <c r="AW79" s="181">
        <v>15</v>
      </c>
      <c r="AX79" s="474">
        <f>SUM(AW79/AT79*100)</f>
        <v>100</v>
      </c>
      <c r="AY79" s="179">
        <v>0</v>
      </c>
      <c r="AZ79" s="179"/>
      <c r="BA79" s="178"/>
      <c r="BB79" s="1038"/>
    </row>
    <row r="80" spans="1:58" ht="29.25" customHeight="1" x14ac:dyDescent="0.25">
      <c r="A80" s="130" t="s">
        <v>270</v>
      </c>
      <c r="B80" s="1045" t="s">
        <v>400</v>
      </c>
      <c r="C80" s="1045" t="s">
        <v>408</v>
      </c>
      <c r="D80" s="700" t="s">
        <v>5</v>
      </c>
      <c r="E80" s="148">
        <f t="shared" si="175"/>
        <v>2037.5429100000001</v>
      </c>
      <c r="F80" s="835">
        <f>SUM(I80,L80,O80,R80,U80,X80,AC80,AH80,AM80,AR80,AW80,AZ80)</f>
        <v>1064.4670000000001</v>
      </c>
      <c r="G80" s="149">
        <f t="shared" si="124"/>
        <v>52.242678903876438</v>
      </c>
      <c r="H80" s="854">
        <v>0</v>
      </c>
      <c r="I80" s="855"/>
      <c r="J80" s="856"/>
      <c r="K80" s="854">
        <v>0</v>
      </c>
      <c r="L80" s="855"/>
      <c r="M80" s="851"/>
      <c r="N80" s="854">
        <v>324</v>
      </c>
      <c r="O80" s="854">
        <v>324</v>
      </c>
      <c r="P80" s="851">
        <f t="shared" si="170"/>
        <v>1</v>
      </c>
      <c r="Q80" s="857">
        <v>578.84199999999998</v>
      </c>
      <c r="R80" s="857">
        <v>578.84199999999998</v>
      </c>
      <c r="S80" s="307">
        <f t="shared" si="171"/>
        <v>100</v>
      </c>
      <c r="T80" s="289">
        <v>10</v>
      </c>
      <c r="U80" s="289">
        <v>10</v>
      </c>
      <c r="V80" s="283">
        <f t="shared" si="185"/>
        <v>1</v>
      </c>
      <c r="W80" s="778">
        <v>70</v>
      </c>
      <c r="X80" s="778">
        <v>70</v>
      </c>
      <c r="Y80" s="283">
        <f t="shared" si="186"/>
        <v>1</v>
      </c>
      <c r="Z80" s="380">
        <v>0</v>
      </c>
      <c r="AA80" s="381"/>
      <c r="AB80" s="382"/>
      <c r="AC80" s="380">
        <v>0</v>
      </c>
      <c r="AD80" s="452" t="e">
        <f t="shared" si="172"/>
        <v>#DIV/0!</v>
      </c>
      <c r="AE80" s="364">
        <v>0</v>
      </c>
      <c r="AF80" s="368"/>
      <c r="AG80" s="369"/>
      <c r="AH80" s="355">
        <v>0</v>
      </c>
      <c r="AI80" s="363" t="e">
        <f>SUM(AH80/AE80*100%)</f>
        <v>#DIV/0!</v>
      </c>
      <c r="AJ80" s="364">
        <v>56.625</v>
      </c>
      <c r="AK80" s="368"/>
      <c r="AL80" s="369"/>
      <c r="AM80" s="355">
        <v>56.625</v>
      </c>
      <c r="AN80" s="383">
        <f t="shared" si="174"/>
        <v>100</v>
      </c>
      <c r="AO80" s="179">
        <v>25</v>
      </c>
      <c r="AP80" s="178"/>
      <c r="AQ80" s="178"/>
      <c r="AR80" s="179">
        <v>25</v>
      </c>
      <c r="AS80" s="178"/>
      <c r="AT80" s="178"/>
      <c r="AU80" s="178"/>
      <c r="AV80" s="178"/>
      <c r="AX80" s="178"/>
      <c r="AY80" s="181">
        <v>973.07591000000002</v>
      </c>
      <c r="AZ80" s="179"/>
      <c r="BA80" s="179">
        <f t="shared" ref="BA80:BA82" si="208">SUM(AZ80/AY80*100)</f>
        <v>0</v>
      </c>
      <c r="BB80" s="1043"/>
    </row>
    <row r="81" spans="1:58" x14ac:dyDescent="0.25">
      <c r="A81" s="131"/>
      <c r="B81" s="1046"/>
      <c r="C81" s="1046"/>
      <c r="D81" s="718" t="s">
        <v>7</v>
      </c>
      <c r="E81" s="148">
        <f t="shared" si="175"/>
        <v>2037.5429100000001</v>
      </c>
      <c r="F81" s="835">
        <f t="shared" ref="F81:F84" si="209">SUM(I81,L81,O81,R81,U81,X81,AC81,AH81,AM81,AR81,AW81,AZ81)</f>
        <v>1064.4670000000001</v>
      </c>
      <c r="G81" s="149">
        <f t="shared" si="124"/>
        <v>52.242678903876438</v>
      </c>
      <c r="H81" s="854">
        <v>0</v>
      </c>
      <c r="I81" s="855"/>
      <c r="J81" s="856"/>
      <c r="K81" s="854">
        <v>0</v>
      </c>
      <c r="L81" s="855"/>
      <c r="M81" s="851"/>
      <c r="N81" s="854">
        <v>324</v>
      </c>
      <c r="O81" s="854">
        <v>324</v>
      </c>
      <c r="P81" s="851">
        <f t="shared" ref="P81:P82" si="210">SUM(O81/N81*100%)</f>
        <v>1</v>
      </c>
      <c r="Q81" s="857">
        <v>578.84199999999998</v>
      </c>
      <c r="R81" s="857">
        <v>578.84199999999998</v>
      </c>
      <c r="S81" s="307">
        <f t="shared" ref="S81:S82" si="211">SUM(R81/Q81*100)</f>
        <v>100</v>
      </c>
      <c r="T81" s="289">
        <v>10</v>
      </c>
      <c r="U81" s="289">
        <v>10</v>
      </c>
      <c r="V81" s="283">
        <f t="shared" ref="V81:V82" si="212">SUM(U81/T81*100%)</f>
        <v>1</v>
      </c>
      <c r="W81" s="778">
        <v>70</v>
      </c>
      <c r="X81" s="778">
        <v>70</v>
      </c>
      <c r="Y81" s="283">
        <f t="shared" ref="Y81:Y82" si="213">SUM(X81/W81*100%)</f>
        <v>1</v>
      </c>
      <c r="Z81" s="380">
        <v>0</v>
      </c>
      <c r="AA81" s="381"/>
      <c r="AB81" s="382"/>
      <c r="AC81" s="380">
        <v>0</v>
      </c>
      <c r="AD81" s="452" t="e">
        <f t="shared" ref="AD81:AD82" si="214">SUM(AC81/Z81*100)</f>
        <v>#DIV/0!</v>
      </c>
      <c r="AE81" s="364">
        <v>0</v>
      </c>
      <c r="AF81" s="368"/>
      <c r="AG81" s="369"/>
      <c r="AH81" s="355">
        <v>0</v>
      </c>
      <c r="AI81" s="363" t="e">
        <f>SUM(AH81/AE81*100%)</f>
        <v>#DIV/0!</v>
      </c>
      <c r="AJ81" s="364">
        <v>56.625</v>
      </c>
      <c r="AK81" s="368"/>
      <c r="AL81" s="369"/>
      <c r="AM81" s="355">
        <v>56.625</v>
      </c>
      <c r="AN81" s="383">
        <f t="shared" ref="AN81:AN82" si="215">SUM(AM81/AJ81*100)</f>
        <v>100</v>
      </c>
      <c r="AO81" s="179">
        <v>25</v>
      </c>
      <c r="AP81" s="178"/>
      <c r="AQ81" s="178"/>
      <c r="AR81" s="179">
        <v>25</v>
      </c>
      <c r="AS81" s="178"/>
      <c r="AT81" s="178"/>
      <c r="AU81" s="178"/>
      <c r="AV81" s="178"/>
      <c r="AX81" s="178"/>
      <c r="AY81" s="181">
        <v>973.07591000000002</v>
      </c>
      <c r="AZ81" s="179"/>
      <c r="BA81" s="179">
        <f t="shared" si="208"/>
        <v>0</v>
      </c>
      <c r="BB81" s="1044"/>
    </row>
    <row r="82" spans="1:58" ht="122.25" customHeight="1" x14ac:dyDescent="0.25">
      <c r="A82" s="131"/>
      <c r="B82" s="1046"/>
      <c r="C82" s="1046"/>
      <c r="D82" s="717" t="s">
        <v>386</v>
      </c>
      <c r="E82" s="148">
        <f t="shared" si="175"/>
        <v>2037.5429100000001</v>
      </c>
      <c r="F82" s="835">
        <f t="shared" si="209"/>
        <v>1064.4670000000001</v>
      </c>
      <c r="G82" s="149">
        <f t="shared" si="124"/>
        <v>52.242678903876438</v>
      </c>
      <c r="H82" s="854">
        <v>0</v>
      </c>
      <c r="I82" s="855"/>
      <c r="J82" s="856"/>
      <c r="K82" s="854">
        <v>0</v>
      </c>
      <c r="L82" s="855"/>
      <c r="M82" s="851"/>
      <c r="N82" s="854">
        <v>324</v>
      </c>
      <c r="O82" s="854">
        <v>324</v>
      </c>
      <c r="P82" s="851">
        <f t="shared" si="210"/>
        <v>1</v>
      </c>
      <c r="Q82" s="857">
        <v>578.84199999999998</v>
      </c>
      <c r="R82" s="857">
        <v>578.84199999999998</v>
      </c>
      <c r="S82" s="307">
        <f t="shared" si="211"/>
        <v>100</v>
      </c>
      <c r="T82" s="289">
        <v>10</v>
      </c>
      <c r="U82" s="289">
        <v>10</v>
      </c>
      <c r="V82" s="283">
        <f t="shared" si="212"/>
        <v>1</v>
      </c>
      <c r="W82" s="778">
        <v>70</v>
      </c>
      <c r="X82" s="778">
        <v>70</v>
      </c>
      <c r="Y82" s="283">
        <f t="shared" si="213"/>
        <v>1</v>
      </c>
      <c r="Z82" s="380">
        <v>0</v>
      </c>
      <c r="AA82" s="381"/>
      <c r="AB82" s="382"/>
      <c r="AC82" s="380">
        <v>0</v>
      </c>
      <c r="AD82" s="452" t="e">
        <f t="shared" si="214"/>
        <v>#DIV/0!</v>
      </c>
      <c r="AE82" s="364">
        <v>0</v>
      </c>
      <c r="AF82" s="368"/>
      <c r="AG82" s="369"/>
      <c r="AH82" s="355">
        <v>0</v>
      </c>
      <c r="AI82" s="363" t="e">
        <f>SUM(AH82/AE82*100%)</f>
        <v>#DIV/0!</v>
      </c>
      <c r="AJ82" s="364">
        <v>56.625</v>
      </c>
      <c r="AK82" s="368"/>
      <c r="AL82" s="369"/>
      <c r="AM82" s="355">
        <v>56.625</v>
      </c>
      <c r="AN82" s="383">
        <f t="shared" si="215"/>
        <v>100</v>
      </c>
      <c r="AO82" s="179">
        <v>25</v>
      </c>
      <c r="AP82" s="178"/>
      <c r="AQ82" s="178"/>
      <c r="AR82" s="179">
        <v>25</v>
      </c>
      <c r="AS82" s="178"/>
      <c r="AT82" s="178"/>
      <c r="AU82" s="178"/>
      <c r="AV82" s="178"/>
      <c r="AX82" s="178"/>
      <c r="AY82" s="181">
        <v>973.07591000000002</v>
      </c>
      <c r="AZ82" s="179"/>
      <c r="BA82" s="179">
        <f t="shared" si="208"/>
        <v>0</v>
      </c>
      <c r="BB82" s="1044"/>
    </row>
    <row r="83" spans="1:58" ht="18.75" customHeight="1" x14ac:dyDescent="0.25">
      <c r="A83" s="130" t="s">
        <v>271</v>
      </c>
      <c r="B83" s="1024" t="s">
        <v>346</v>
      </c>
      <c r="C83" s="1024" t="s">
        <v>432</v>
      </c>
      <c r="D83" s="700" t="s">
        <v>5</v>
      </c>
      <c r="E83" s="148">
        <f t="shared" si="175"/>
        <v>368.44600000000003</v>
      </c>
      <c r="F83" s="148">
        <f t="shared" si="209"/>
        <v>328.44600000000003</v>
      </c>
      <c r="G83" s="149">
        <f t="shared" si="124"/>
        <v>89.143592276751548</v>
      </c>
      <c r="H83" s="451"/>
      <c r="I83" s="451"/>
      <c r="J83" s="247" t="e">
        <f t="shared" ref="J83:J85" si="216">SUM(I83/H83*100%)</f>
        <v>#DIV/0!</v>
      </c>
      <c r="K83" s="233"/>
      <c r="L83" s="233"/>
      <c r="M83" s="233"/>
      <c r="N83" s="747">
        <v>0</v>
      </c>
      <c r="O83" s="305">
        <v>0</v>
      </c>
      <c r="P83" s="209" t="e">
        <f t="shared" ref="P83:P85" si="217">SUM(O83/N83*100%)</f>
        <v>#DIV/0!</v>
      </c>
      <c r="Q83" s="748">
        <v>40</v>
      </c>
      <c r="R83" s="308">
        <v>40</v>
      </c>
      <c r="S83" s="442">
        <f t="shared" si="171"/>
        <v>100</v>
      </c>
      <c r="T83" s="308"/>
      <c r="U83" s="308"/>
      <c r="V83" s="283" t="e">
        <f t="shared" si="185"/>
        <v>#DIV/0!</v>
      </c>
      <c r="W83" s="289">
        <v>15.006</v>
      </c>
      <c r="X83" s="289">
        <v>15.006</v>
      </c>
      <c r="Y83" s="283">
        <f t="shared" si="186"/>
        <v>1</v>
      </c>
      <c r="Z83" s="383"/>
      <c r="AA83" s="383"/>
      <c r="AB83" s="383"/>
      <c r="AC83" s="383"/>
      <c r="AD83" s="376" t="e">
        <f t="shared" si="172"/>
        <v>#DIV/0!</v>
      </c>
      <c r="AE83" s="406">
        <v>40</v>
      </c>
      <c r="AF83" s="350"/>
      <c r="AG83" s="351"/>
      <c r="AH83" s="406">
        <v>40</v>
      </c>
      <c r="AI83" s="453">
        <f t="shared" ref="AI83" si="218">SUM(AH83/AE83*100)</f>
        <v>100</v>
      </c>
      <c r="AJ83" s="371">
        <v>0</v>
      </c>
      <c r="AK83" s="350"/>
      <c r="AL83" s="351"/>
      <c r="AM83" s="352">
        <v>0</v>
      </c>
      <c r="AN83" s="370" t="e">
        <f>SUM(AM83/AJ83*100%)</f>
        <v>#DIV/0!</v>
      </c>
      <c r="AO83" s="181">
        <v>33.44</v>
      </c>
      <c r="AP83" s="924"/>
      <c r="AQ83" s="924"/>
      <c r="AR83" s="181">
        <v>33.44</v>
      </c>
      <c r="AS83" s="178">
        <f>SUM(AR83/AO83*100)</f>
        <v>100</v>
      </c>
      <c r="AT83" s="177">
        <v>200</v>
      </c>
      <c r="AU83" s="177"/>
      <c r="AV83" s="177"/>
      <c r="AW83" s="177">
        <v>200</v>
      </c>
      <c r="AX83" s="474">
        <f>SUM(AW83/AT83*100)</f>
        <v>100</v>
      </c>
      <c r="AY83" s="181">
        <v>40</v>
      </c>
      <c r="AZ83" s="178"/>
      <c r="BA83" s="178">
        <f>SUM(AZ83/AW83*100)</f>
        <v>0</v>
      </c>
      <c r="BB83" s="1013"/>
    </row>
    <row r="84" spans="1:58" ht="21.75" customHeight="1" x14ac:dyDescent="0.25">
      <c r="A84" s="131"/>
      <c r="B84" s="1025"/>
      <c r="C84" s="1025"/>
      <c r="D84" s="718" t="s">
        <v>7</v>
      </c>
      <c r="E84" s="148">
        <f t="shared" si="175"/>
        <v>368.44600000000003</v>
      </c>
      <c r="F84" s="148">
        <f t="shared" si="209"/>
        <v>328.44600000000003</v>
      </c>
      <c r="G84" s="149">
        <f t="shared" si="124"/>
        <v>89.143592276751548</v>
      </c>
      <c r="H84" s="451"/>
      <c r="I84" s="451"/>
      <c r="J84" s="247" t="e">
        <f t="shared" si="216"/>
        <v>#DIV/0!</v>
      </c>
      <c r="K84" s="238"/>
      <c r="L84" s="238"/>
      <c r="M84" s="238"/>
      <c r="N84" s="747">
        <v>0</v>
      </c>
      <c r="O84" s="305">
        <v>0</v>
      </c>
      <c r="P84" s="209" t="e">
        <f t="shared" si="217"/>
        <v>#DIV/0!</v>
      </c>
      <c r="Q84" s="748">
        <v>40</v>
      </c>
      <c r="R84" s="308">
        <v>40</v>
      </c>
      <c r="S84" s="288">
        <f t="shared" si="171"/>
        <v>100</v>
      </c>
      <c r="T84" s="308"/>
      <c r="U84" s="633"/>
      <c r="V84" s="283" t="e">
        <f t="shared" si="185"/>
        <v>#DIV/0!</v>
      </c>
      <c r="W84" s="289">
        <v>15.006</v>
      </c>
      <c r="X84" s="289">
        <v>15.006</v>
      </c>
      <c r="Y84" s="283">
        <f t="shared" si="186"/>
        <v>1</v>
      </c>
      <c r="Z84" s="383"/>
      <c r="AA84" s="383"/>
      <c r="AB84" s="383"/>
      <c r="AC84" s="383"/>
      <c r="AD84" s="376" t="e">
        <f t="shared" si="172"/>
        <v>#DIV/0!</v>
      </c>
      <c r="AE84" s="406">
        <v>40</v>
      </c>
      <c r="AF84" s="350"/>
      <c r="AG84" s="351"/>
      <c r="AH84" s="406">
        <v>40</v>
      </c>
      <c r="AI84" s="453">
        <f t="shared" ref="AI84" si="219">SUM(AH84/AE84*100)</f>
        <v>100</v>
      </c>
      <c r="AJ84" s="371">
        <v>0</v>
      </c>
      <c r="AK84" s="350"/>
      <c r="AL84" s="351"/>
      <c r="AM84" s="352">
        <v>0</v>
      </c>
      <c r="AN84" s="370" t="e">
        <f>SUM(AM84/AJ84*100%)</f>
        <v>#DIV/0!</v>
      </c>
      <c r="AO84" s="181">
        <v>33.44</v>
      </c>
      <c r="AP84" s="924"/>
      <c r="AQ84" s="924"/>
      <c r="AR84" s="181">
        <v>33.44</v>
      </c>
      <c r="AS84" s="178">
        <f>SUM(AR84/AO84*100)</f>
        <v>100</v>
      </c>
      <c r="AT84" s="177">
        <v>200</v>
      </c>
      <c r="AU84" s="177"/>
      <c r="AV84" s="177"/>
      <c r="AW84" s="177">
        <v>200</v>
      </c>
      <c r="AX84" s="474">
        <f>SUM(AW84/AT84*100)</f>
        <v>100</v>
      </c>
      <c r="AY84" s="181">
        <v>40</v>
      </c>
      <c r="AZ84" s="178"/>
      <c r="BA84" s="178">
        <f>SUM(AZ84/AW84*100)</f>
        <v>0</v>
      </c>
      <c r="BB84" s="1014"/>
    </row>
    <row r="85" spans="1:58" ht="88.5" customHeight="1" x14ac:dyDescent="0.25">
      <c r="A85" s="131"/>
      <c r="B85" s="1025"/>
      <c r="C85" s="1025"/>
      <c r="D85" s="717" t="s">
        <v>386</v>
      </c>
      <c r="E85" s="148">
        <f t="shared" si="175"/>
        <v>0</v>
      </c>
      <c r="F85" s="146">
        <f t="shared" ref="F85:F88" si="220">SUM(I85,L85,O85,R85,U85,X85,AA85,AF85,AK85,AP85,AU85,AZ85)</f>
        <v>0</v>
      </c>
      <c r="G85" s="149" t="e">
        <f t="shared" si="124"/>
        <v>#DIV/0!</v>
      </c>
      <c r="H85" s="451"/>
      <c r="I85" s="451"/>
      <c r="J85" s="247" t="e">
        <f t="shared" si="216"/>
        <v>#DIV/0!</v>
      </c>
      <c r="K85" s="241"/>
      <c r="L85" s="241"/>
      <c r="M85" s="241"/>
      <c r="N85" s="634"/>
      <c r="O85" s="305"/>
      <c r="P85" s="209" t="e">
        <f t="shared" si="217"/>
        <v>#DIV/0!</v>
      </c>
      <c r="Q85" s="285"/>
      <c r="R85" s="285"/>
      <c r="S85" s="288" t="e">
        <f t="shared" si="171"/>
        <v>#DIV/0!</v>
      </c>
      <c r="T85" s="633"/>
      <c r="U85" s="633"/>
      <c r="V85" s="635"/>
      <c r="W85" s="633"/>
      <c r="X85" s="285"/>
      <c r="Y85" s="283" t="e">
        <f t="shared" si="186"/>
        <v>#DIV/0!</v>
      </c>
      <c r="Z85" s="383"/>
      <c r="AA85" s="383"/>
      <c r="AB85" s="383"/>
      <c r="AC85" s="383"/>
      <c r="AD85" s="376"/>
      <c r="AE85" s="364"/>
      <c r="AF85" s="364"/>
      <c r="AG85" s="364"/>
      <c r="AH85" s="364"/>
      <c r="AI85" s="453"/>
      <c r="AJ85" s="364"/>
      <c r="AK85" s="364"/>
      <c r="AL85" s="364"/>
      <c r="AM85" s="364"/>
      <c r="AN85" s="370"/>
      <c r="AO85" s="178">
        <v>0</v>
      </c>
      <c r="AP85" s="178"/>
      <c r="AQ85" s="178"/>
      <c r="AR85" s="178"/>
      <c r="AS85" s="178"/>
      <c r="AT85" s="178"/>
      <c r="AU85" s="178"/>
      <c r="AV85" s="178"/>
      <c r="AW85" s="178"/>
      <c r="AX85" s="474"/>
      <c r="AY85" s="178"/>
      <c r="AZ85" s="178"/>
      <c r="BA85" s="178"/>
      <c r="BB85" s="1021"/>
      <c r="BC85" s="665" t="s">
        <v>375</v>
      </c>
      <c r="BD85" s="665" t="s">
        <v>426</v>
      </c>
      <c r="BE85" s="665" t="s">
        <v>427</v>
      </c>
    </row>
    <row r="86" spans="1:58" ht="18.75" customHeight="1" x14ac:dyDescent="0.25">
      <c r="A86" s="491" t="s">
        <v>272</v>
      </c>
      <c r="B86" s="1022" t="s">
        <v>327</v>
      </c>
      <c r="C86" s="1022" t="s">
        <v>407</v>
      </c>
      <c r="D86" s="700" t="s">
        <v>5</v>
      </c>
      <c r="E86" s="148">
        <f t="shared" si="175"/>
        <v>1603.4</v>
      </c>
      <c r="F86" s="146">
        <f t="shared" si="220"/>
        <v>0</v>
      </c>
      <c r="G86" s="149">
        <f t="shared" si="124"/>
        <v>0</v>
      </c>
      <c r="H86" s="233"/>
      <c r="I86" s="233"/>
      <c r="J86" s="234"/>
      <c r="K86" s="233"/>
      <c r="L86" s="233"/>
      <c r="M86" s="233"/>
      <c r="N86" s="233"/>
      <c r="O86" s="233"/>
      <c r="P86" s="233"/>
      <c r="Q86" s="284"/>
      <c r="R86" s="284"/>
      <c r="S86" s="284"/>
      <c r="T86" s="284"/>
      <c r="U86" s="284"/>
      <c r="V86" s="284"/>
      <c r="W86" s="284"/>
      <c r="X86" s="284"/>
      <c r="Y86" s="284"/>
      <c r="Z86" s="383"/>
      <c r="AA86" s="383"/>
      <c r="AB86" s="383"/>
      <c r="AC86" s="383"/>
      <c r="AD86" s="376"/>
      <c r="AE86" s="363"/>
      <c r="AF86" s="363"/>
      <c r="AG86" s="363"/>
      <c r="AH86" s="363"/>
      <c r="AI86" s="363"/>
      <c r="AJ86" s="363"/>
      <c r="AK86" s="363"/>
      <c r="AL86" s="363"/>
      <c r="AM86" s="363"/>
      <c r="AN86" s="363"/>
      <c r="AO86" s="177">
        <v>0</v>
      </c>
      <c r="AP86" s="177"/>
      <c r="AQ86" s="177"/>
      <c r="AR86" s="177"/>
      <c r="AS86" s="177" t="e">
        <f>SUM(AR86/AO86*100)</f>
        <v>#DIV/0!</v>
      </c>
      <c r="AT86" s="177"/>
      <c r="AU86" s="177"/>
      <c r="AV86" s="177"/>
      <c r="AW86" s="177"/>
      <c r="AX86" s="177"/>
      <c r="AY86" s="819">
        <v>1603.4</v>
      </c>
      <c r="AZ86" s="819"/>
      <c r="BA86" s="178" t="e">
        <f>SUM(AZ86/AW86*100)</f>
        <v>#DIV/0!</v>
      </c>
      <c r="BB86" s="650"/>
      <c r="BF86" s="940">
        <v>375.36</v>
      </c>
    </row>
    <row r="87" spans="1:58" ht="22.5" customHeight="1" x14ac:dyDescent="0.25">
      <c r="A87" s="492"/>
      <c r="B87" s="1023"/>
      <c r="C87" s="1023"/>
      <c r="D87" s="612" t="s">
        <v>232</v>
      </c>
      <c r="E87" s="148">
        <f t="shared" si="175"/>
        <v>1603.4</v>
      </c>
      <c r="F87" s="146">
        <f t="shared" si="220"/>
        <v>0</v>
      </c>
      <c r="G87" s="149">
        <f t="shared" si="124"/>
        <v>0</v>
      </c>
      <c r="H87" s="238"/>
      <c r="I87" s="238"/>
      <c r="J87" s="239"/>
      <c r="K87" s="238"/>
      <c r="L87" s="238"/>
      <c r="M87" s="238"/>
      <c r="N87" s="236"/>
      <c r="O87" s="236"/>
      <c r="P87" s="236"/>
      <c r="Q87" s="285"/>
      <c r="R87" s="285"/>
      <c r="S87" s="285"/>
      <c r="T87" s="285"/>
      <c r="U87" s="285"/>
      <c r="V87" s="285"/>
      <c r="W87" s="285"/>
      <c r="X87" s="285"/>
      <c r="Y87" s="285"/>
      <c r="Z87" s="383"/>
      <c r="AA87" s="383"/>
      <c r="AB87" s="383"/>
      <c r="AC87" s="383"/>
      <c r="AD87" s="376"/>
      <c r="AE87" s="364"/>
      <c r="AF87" s="364"/>
      <c r="AG87" s="364"/>
      <c r="AH87" s="364"/>
      <c r="AI87" s="364"/>
      <c r="AJ87" s="364"/>
      <c r="AK87" s="364"/>
      <c r="AL87" s="364"/>
      <c r="AM87" s="364"/>
      <c r="AN87" s="364"/>
      <c r="AO87" s="178">
        <v>0</v>
      </c>
      <c r="AP87" s="178"/>
      <c r="AQ87" s="178"/>
      <c r="AR87" s="178"/>
      <c r="AS87" s="177" t="e">
        <f>SUM(AR87/AO87*100)</f>
        <v>#DIV/0!</v>
      </c>
      <c r="AT87" s="178"/>
      <c r="AU87" s="178"/>
      <c r="AV87" s="178"/>
      <c r="AW87" s="178"/>
      <c r="AX87" s="178"/>
      <c r="AY87" s="819">
        <v>1603.4</v>
      </c>
      <c r="AZ87" s="819"/>
      <c r="BA87" s="178" t="e">
        <f>SUM(AZ87/AW87*100)</f>
        <v>#DIV/0!</v>
      </c>
      <c r="BB87" s="651"/>
    </row>
    <row r="88" spans="1:58" ht="100.15" customHeight="1" x14ac:dyDescent="0.25">
      <c r="A88" s="492"/>
      <c r="B88" s="1023"/>
      <c r="C88" s="1023"/>
      <c r="D88" s="612" t="s">
        <v>234</v>
      </c>
      <c r="E88" s="148">
        <f t="shared" si="175"/>
        <v>0</v>
      </c>
      <c r="F88" s="146">
        <f t="shared" si="220"/>
        <v>0</v>
      </c>
      <c r="G88" s="149" t="e">
        <f t="shared" si="124"/>
        <v>#DIV/0!</v>
      </c>
      <c r="H88" s="241"/>
      <c r="I88" s="241"/>
      <c r="J88" s="242"/>
      <c r="K88" s="241"/>
      <c r="L88" s="241"/>
      <c r="M88" s="241"/>
      <c r="N88" s="236"/>
      <c r="O88" s="236"/>
      <c r="P88" s="236"/>
      <c r="Q88" s="285"/>
      <c r="R88" s="285"/>
      <c r="S88" s="285"/>
      <c r="T88" s="285"/>
      <c r="U88" s="285"/>
      <c r="V88" s="285"/>
      <c r="W88" s="285"/>
      <c r="X88" s="285"/>
      <c r="Y88" s="285"/>
      <c r="Z88" s="383"/>
      <c r="AA88" s="383"/>
      <c r="AB88" s="383"/>
      <c r="AC88" s="383"/>
      <c r="AD88" s="376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178">
        <v>0</v>
      </c>
      <c r="AP88" s="178"/>
      <c r="AQ88" s="178"/>
      <c r="AR88" s="178"/>
      <c r="AS88" s="178"/>
      <c r="AT88" s="178"/>
      <c r="AU88" s="178"/>
      <c r="AV88" s="178"/>
      <c r="AW88" s="178"/>
      <c r="AX88" s="178"/>
      <c r="AY88" s="178">
        <v>0</v>
      </c>
      <c r="AZ88" s="178"/>
      <c r="BA88" s="178"/>
      <c r="BB88" s="651"/>
    </row>
    <row r="89" spans="1:58" s="465" customFormat="1" ht="47.25" hidden="1" customHeight="1" x14ac:dyDescent="0.25">
      <c r="A89" s="761" t="s">
        <v>396</v>
      </c>
      <c r="B89" s="1022" t="s">
        <v>397</v>
      </c>
      <c r="C89" s="1024" t="s">
        <v>405</v>
      </c>
      <c r="D89" s="701" t="s">
        <v>5</v>
      </c>
      <c r="E89" s="148">
        <f t="shared" si="175"/>
        <v>0</v>
      </c>
      <c r="F89" s="859">
        <f t="shared" ref="F89:F95" si="221">SUM(I89,L89,O89,R89,U89,X89,AC89,AH89,AM89,AR89,AW89,AZ89)</f>
        <v>0</v>
      </c>
      <c r="G89" s="455" t="e">
        <f t="shared" ref="G89:G91" si="222">SUM(F89/E89*100)</f>
        <v>#DIV/0!</v>
      </c>
      <c r="H89" s="456"/>
      <c r="I89" s="456"/>
      <c r="J89" s="457"/>
      <c r="K89" s="456"/>
      <c r="L89" s="456"/>
      <c r="M89" s="456"/>
      <c r="N89" s="747"/>
      <c r="O89" s="305"/>
      <c r="P89" s="209" t="e">
        <f t="shared" ref="P89:P91" si="223">SUM(O89/N89*100%)</f>
        <v>#DIV/0!</v>
      </c>
      <c r="Q89" s="467"/>
      <c r="R89" s="467"/>
      <c r="S89" s="442"/>
      <c r="T89" s="467">
        <v>0</v>
      </c>
      <c r="U89" s="467">
        <v>0</v>
      </c>
      <c r="V89" s="442" t="e">
        <f t="shared" ref="V89:V90" si="224">SUM(U89/T89*100)</f>
        <v>#DIV/0!</v>
      </c>
      <c r="W89" s="467">
        <v>0</v>
      </c>
      <c r="X89" s="458"/>
      <c r="Y89" s="283" t="e">
        <f t="shared" ref="Y89:Y90" si="225">SUM(X89/W89*100%)</f>
        <v>#DIV/0!</v>
      </c>
      <c r="Z89" s="459"/>
      <c r="AA89" s="459"/>
      <c r="AB89" s="459"/>
      <c r="AC89" s="459"/>
      <c r="AD89" s="460"/>
      <c r="AE89" s="461"/>
      <c r="AF89" s="461"/>
      <c r="AG89" s="461"/>
      <c r="AH89" s="461"/>
      <c r="AI89" s="461"/>
      <c r="AJ89" s="461"/>
      <c r="AK89" s="461"/>
      <c r="AL89" s="461"/>
      <c r="AM89" s="461"/>
      <c r="AN89" s="461"/>
      <c r="AO89" s="810"/>
      <c r="AP89" s="462"/>
      <c r="AQ89" s="462"/>
      <c r="AR89" s="809"/>
      <c r="AS89" s="462" t="e">
        <f>SUM(AR89/AO89*100)</f>
        <v>#DIV/0!</v>
      </c>
      <c r="AT89" s="462"/>
      <c r="AU89" s="462"/>
      <c r="AV89" s="462"/>
      <c r="AW89" s="462"/>
      <c r="AX89" s="462"/>
      <c r="AY89" s="469"/>
      <c r="AZ89" s="469"/>
      <c r="BA89" s="464" t="e">
        <f t="shared" ref="BA89:BA94" si="226">SUM(AZ89/AW89*100)</f>
        <v>#DIV/0!</v>
      </c>
      <c r="BB89" s="653"/>
      <c r="BC89" s="666"/>
      <c r="BD89" s="768"/>
      <c r="BE89" s="864"/>
      <c r="BF89" s="915"/>
    </row>
    <row r="90" spans="1:58" s="465" customFormat="1" ht="42.75" hidden="1" customHeight="1" x14ac:dyDescent="0.25">
      <c r="A90" s="472"/>
      <c r="B90" s="1023"/>
      <c r="C90" s="1025"/>
      <c r="D90" s="702" t="s">
        <v>232</v>
      </c>
      <c r="E90" s="148">
        <f t="shared" si="175"/>
        <v>0</v>
      </c>
      <c r="F90" s="859">
        <f t="shared" si="221"/>
        <v>0</v>
      </c>
      <c r="G90" s="455" t="e">
        <f t="shared" si="222"/>
        <v>#DIV/0!</v>
      </c>
      <c r="H90" s="470"/>
      <c r="I90" s="470"/>
      <c r="J90" s="471"/>
      <c r="K90" s="470"/>
      <c r="L90" s="470"/>
      <c r="M90" s="470"/>
      <c r="N90" s="747"/>
      <c r="O90" s="305"/>
      <c r="P90" s="209" t="e">
        <f t="shared" si="223"/>
        <v>#DIV/0!</v>
      </c>
      <c r="Q90" s="467"/>
      <c r="R90" s="467"/>
      <c r="S90" s="288"/>
      <c r="T90" s="467">
        <v>0</v>
      </c>
      <c r="U90" s="467">
        <v>0</v>
      </c>
      <c r="V90" s="288" t="e">
        <f t="shared" si="224"/>
        <v>#DIV/0!</v>
      </c>
      <c r="W90" s="467">
        <v>0</v>
      </c>
      <c r="X90" s="458"/>
      <c r="Y90" s="283" t="e">
        <f t="shared" si="225"/>
        <v>#DIV/0!</v>
      </c>
      <c r="Z90" s="459"/>
      <c r="AA90" s="459"/>
      <c r="AB90" s="459"/>
      <c r="AC90" s="459"/>
      <c r="AD90" s="460"/>
      <c r="AE90" s="468"/>
      <c r="AF90" s="468"/>
      <c r="AG90" s="468"/>
      <c r="AH90" s="468"/>
      <c r="AI90" s="468"/>
      <c r="AJ90" s="468"/>
      <c r="AK90" s="468"/>
      <c r="AL90" s="468"/>
      <c r="AM90" s="468"/>
      <c r="AN90" s="468"/>
      <c r="AO90" s="810"/>
      <c r="AP90" s="464"/>
      <c r="AQ90" s="464"/>
      <c r="AR90" s="809"/>
      <c r="AS90" s="462" t="e">
        <f>SUM(AR90/AO90*100)</f>
        <v>#DIV/0!</v>
      </c>
      <c r="AT90" s="464"/>
      <c r="AU90" s="464"/>
      <c r="AV90" s="464"/>
      <c r="AW90" s="464"/>
      <c r="AX90" s="464"/>
      <c r="AY90" s="469"/>
      <c r="AZ90" s="469"/>
      <c r="BA90" s="464" t="e">
        <f t="shared" si="226"/>
        <v>#DIV/0!</v>
      </c>
      <c r="BB90" s="654"/>
      <c r="BC90" s="666"/>
      <c r="BD90" s="768"/>
      <c r="BE90" s="864"/>
      <c r="BF90" s="915"/>
    </row>
    <row r="91" spans="1:58" s="465" customFormat="1" ht="80.25" hidden="1" customHeight="1" x14ac:dyDescent="0.25">
      <c r="A91" s="473"/>
      <c r="B91" s="1023"/>
      <c r="C91" s="1025"/>
      <c r="D91" s="702" t="s">
        <v>234</v>
      </c>
      <c r="E91" s="148">
        <f t="shared" si="175"/>
        <v>0</v>
      </c>
      <c r="F91" s="859">
        <f t="shared" si="221"/>
        <v>0</v>
      </c>
      <c r="G91" s="455" t="e">
        <f t="shared" si="222"/>
        <v>#DIV/0!</v>
      </c>
      <c r="H91" s="466"/>
      <c r="I91" s="466"/>
      <c r="J91" s="684"/>
      <c r="K91" s="466"/>
      <c r="L91" s="466"/>
      <c r="M91" s="466"/>
      <c r="N91" s="634"/>
      <c r="O91" s="305"/>
      <c r="P91" s="209" t="e">
        <f t="shared" si="223"/>
        <v>#DIV/0!</v>
      </c>
      <c r="Q91" s="467"/>
      <c r="R91" s="467"/>
      <c r="S91" s="467"/>
      <c r="T91" s="467"/>
      <c r="U91" s="467"/>
      <c r="V91" s="467"/>
      <c r="W91" s="467"/>
      <c r="X91" s="467"/>
      <c r="Y91" s="467"/>
      <c r="Z91" s="459"/>
      <c r="AA91" s="459"/>
      <c r="AB91" s="459"/>
      <c r="AC91" s="459"/>
      <c r="AD91" s="460"/>
      <c r="AE91" s="468"/>
      <c r="AF91" s="468"/>
      <c r="AG91" s="468"/>
      <c r="AH91" s="468"/>
      <c r="AI91" s="468"/>
      <c r="AJ91" s="468"/>
      <c r="AK91" s="468"/>
      <c r="AL91" s="468"/>
      <c r="AM91" s="468"/>
      <c r="AN91" s="468"/>
      <c r="AO91" s="464">
        <v>0</v>
      </c>
      <c r="AP91" s="464"/>
      <c r="AQ91" s="464"/>
      <c r="AR91" s="464"/>
      <c r="AS91" s="464"/>
      <c r="AT91" s="464"/>
      <c r="AU91" s="464"/>
      <c r="AV91" s="464"/>
      <c r="AW91" s="464"/>
      <c r="AX91" s="464"/>
      <c r="AY91" s="463"/>
      <c r="AZ91" s="463"/>
      <c r="BA91" s="464" t="e">
        <f t="shared" si="226"/>
        <v>#DIV/0!</v>
      </c>
      <c r="BB91" s="654"/>
      <c r="BC91" s="666"/>
      <c r="BD91" s="768"/>
      <c r="BE91" s="864"/>
      <c r="BF91" s="915"/>
    </row>
    <row r="92" spans="1:58" s="465" customFormat="1" ht="34.5" customHeight="1" x14ac:dyDescent="0.25">
      <c r="A92" s="777" t="s">
        <v>401</v>
      </c>
      <c r="B92" s="1053" t="s">
        <v>418</v>
      </c>
      <c r="C92" s="1024" t="s">
        <v>430</v>
      </c>
      <c r="D92" s="701" t="s">
        <v>5</v>
      </c>
      <c r="E92" s="148">
        <f t="shared" si="175"/>
        <v>10746.38364</v>
      </c>
      <c r="F92" s="148">
        <f t="shared" si="221"/>
        <v>6430.9329500000003</v>
      </c>
      <c r="G92" s="858">
        <f t="shared" si="124"/>
        <v>59.842763532681772</v>
      </c>
      <c r="H92" s="456"/>
      <c r="I92" s="456"/>
      <c r="J92" s="457"/>
      <c r="K92" s="456"/>
      <c r="L92" s="456"/>
      <c r="M92" s="456"/>
      <c r="N92" s="305">
        <v>2986.8051799999998</v>
      </c>
      <c r="O92" s="305">
        <v>2986.8051799999998</v>
      </c>
      <c r="P92" s="209">
        <f t="shared" ref="P92:P93" si="227">SUM(O92/N92*100%)</f>
        <v>1</v>
      </c>
      <c r="Q92" s="467"/>
      <c r="R92" s="467"/>
      <c r="S92" s="442"/>
      <c r="T92" s="467"/>
      <c r="U92" s="467"/>
      <c r="V92" s="442"/>
      <c r="W92" s="778"/>
      <c r="X92" s="778"/>
      <c r="Y92" s="283" t="e">
        <f t="shared" ref="Y92:Y94" si="228">SUM(X92/W92*100%)</f>
        <v>#DIV/0!</v>
      </c>
      <c r="Z92" s="459"/>
      <c r="AA92" s="459"/>
      <c r="AB92" s="459"/>
      <c r="AC92" s="459"/>
      <c r="AD92" s="460"/>
      <c r="AE92" s="779">
        <v>3444.1277700000001</v>
      </c>
      <c r="AF92" s="461"/>
      <c r="AG92" s="461"/>
      <c r="AH92" s="779">
        <v>3444.1277700000001</v>
      </c>
      <c r="AI92" s="901">
        <f>SUM(AH92/AE92*100)</f>
        <v>100</v>
      </c>
      <c r="AJ92" s="779">
        <v>0</v>
      </c>
      <c r="AK92" s="461"/>
      <c r="AL92" s="461"/>
      <c r="AM92" s="779">
        <v>0</v>
      </c>
      <c r="AN92" s="780" t="e">
        <f>SUM(AM92/AJ92*100%)</f>
        <v>#DIV/0!</v>
      </c>
      <c r="AO92" s="872"/>
      <c r="AP92" s="462"/>
      <c r="AQ92" s="462"/>
      <c r="AR92" s="462"/>
      <c r="AS92" s="462" t="e">
        <f>SUM(AR92/AT92*100)</f>
        <v>#DIV/0!</v>
      </c>
      <c r="AT92" s="469"/>
      <c r="AU92" s="462"/>
      <c r="AV92" s="462"/>
      <c r="AW92" s="462"/>
      <c r="AX92" s="462"/>
      <c r="AY92" s="469">
        <v>4315.4506899999997</v>
      </c>
      <c r="AZ92" s="463"/>
      <c r="BA92" s="464" t="e">
        <f t="shared" si="226"/>
        <v>#DIV/0!</v>
      </c>
      <c r="BB92" s="653"/>
      <c r="BC92" s="666"/>
      <c r="BD92" s="768"/>
      <c r="BE92" s="864"/>
      <c r="BF92" s="915"/>
    </row>
    <row r="93" spans="1:58" s="465" customFormat="1" ht="32.25" customHeight="1" x14ac:dyDescent="0.25">
      <c r="A93" s="472"/>
      <c r="B93" s="1054"/>
      <c r="C93" s="1025"/>
      <c r="D93" s="702" t="s">
        <v>232</v>
      </c>
      <c r="E93" s="148">
        <f t="shared" si="175"/>
        <v>10746.38364</v>
      </c>
      <c r="F93" s="148">
        <f t="shared" si="221"/>
        <v>6430.9329500000003</v>
      </c>
      <c r="G93" s="858">
        <f t="shared" si="124"/>
        <v>59.842763532681772</v>
      </c>
      <c r="H93" s="470"/>
      <c r="I93" s="470"/>
      <c r="J93" s="471"/>
      <c r="K93" s="470"/>
      <c r="L93" s="470"/>
      <c r="M93" s="470"/>
      <c r="N93" s="305">
        <v>2986.8051799999998</v>
      </c>
      <c r="O93" s="305">
        <v>2986.8051799999998</v>
      </c>
      <c r="P93" s="209">
        <f t="shared" si="227"/>
        <v>1</v>
      </c>
      <c r="Q93" s="467"/>
      <c r="R93" s="467"/>
      <c r="S93" s="288"/>
      <c r="T93" s="467"/>
      <c r="U93" s="467"/>
      <c r="V93" s="288"/>
      <c r="W93" s="778"/>
      <c r="X93" s="778"/>
      <c r="Y93" s="283" t="e">
        <f t="shared" si="228"/>
        <v>#DIV/0!</v>
      </c>
      <c r="Z93" s="459"/>
      <c r="AA93" s="459"/>
      <c r="AB93" s="459"/>
      <c r="AC93" s="459"/>
      <c r="AD93" s="460"/>
      <c r="AE93" s="779">
        <v>3444.1277700000001</v>
      </c>
      <c r="AF93" s="461"/>
      <c r="AG93" s="461"/>
      <c r="AH93" s="779">
        <v>3444.1277700000001</v>
      </c>
      <c r="AI93" s="901">
        <f>SUM(AH93/AE93*100)</f>
        <v>100</v>
      </c>
      <c r="AJ93" s="779">
        <v>0</v>
      </c>
      <c r="AK93" s="461"/>
      <c r="AL93" s="461"/>
      <c r="AM93" s="779">
        <v>0</v>
      </c>
      <c r="AN93" s="780" t="e">
        <f>SUM(AM93/AJ93*100%)</f>
        <v>#DIV/0!</v>
      </c>
      <c r="AO93" s="872"/>
      <c r="AP93" s="462"/>
      <c r="AQ93" s="462"/>
      <c r="AR93" s="462"/>
      <c r="AS93" s="462" t="e">
        <f>SUM(AR93/AT93*100)</f>
        <v>#DIV/0!</v>
      </c>
      <c r="AT93" s="469"/>
      <c r="AU93" s="462"/>
      <c r="AV93" s="462"/>
      <c r="AW93" s="462"/>
      <c r="AX93" s="462"/>
      <c r="AY93" s="469">
        <v>4315.4506899999997</v>
      </c>
      <c r="AZ93" s="463"/>
      <c r="BA93" s="464" t="e">
        <f t="shared" si="226"/>
        <v>#DIV/0!</v>
      </c>
      <c r="BB93" s="654"/>
      <c r="BC93" s="666"/>
      <c r="BD93" s="768"/>
      <c r="BE93" s="864"/>
      <c r="BF93" s="915"/>
    </row>
    <row r="94" spans="1:58" s="465" customFormat="1" ht="94.15" customHeight="1" x14ac:dyDescent="0.25">
      <c r="A94" s="473"/>
      <c r="B94" s="1054"/>
      <c r="C94" s="1025"/>
      <c r="D94" s="702" t="s">
        <v>234</v>
      </c>
      <c r="E94" s="148">
        <f t="shared" si="175"/>
        <v>0</v>
      </c>
      <c r="F94" s="148">
        <f t="shared" ref="F94" si="229">SUM(I94,L94,O94,R94,U94,X94,AA94,AF94,AK94,AP94,AU94,AZ94)</f>
        <v>0</v>
      </c>
      <c r="G94" s="455" t="e">
        <f t="shared" si="124"/>
        <v>#DIV/0!</v>
      </c>
      <c r="H94" s="466"/>
      <c r="I94" s="466"/>
      <c r="J94" s="684"/>
      <c r="K94" s="466"/>
      <c r="L94" s="466"/>
      <c r="M94" s="466"/>
      <c r="N94" s="466"/>
      <c r="O94" s="466"/>
      <c r="P94" s="466"/>
      <c r="Q94" s="467"/>
      <c r="R94" s="467"/>
      <c r="S94" s="467"/>
      <c r="T94" s="467"/>
      <c r="U94" s="467"/>
      <c r="V94" s="467"/>
      <c r="W94" s="778"/>
      <c r="X94" s="778"/>
      <c r="Y94" s="467" t="e">
        <f t="shared" si="228"/>
        <v>#DIV/0!</v>
      </c>
      <c r="Z94" s="459"/>
      <c r="AA94" s="459"/>
      <c r="AB94" s="459"/>
      <c r="AC94" s="459"/>
      <c r="AD94" s="460"/>
      <c r="AE94" s="468"/>
      <c r="AF94" s="468"/>
      <c r="AG94" s="468"/>
      <c r="AH94" s="468"/>
      <c r="AI94" s="468"/>
      <c r="AJ94" s="779"/>
      <c r="AK94" s="468"/>
      <c r="AL94" s="468"/>
      <c r="AM94" s="779"/>
      <c r="AN94" s="780" t="e">
        <f>SUM(AM94/AJ94*100%)</f>
        <v>#DIV/0!</v>
      </c>
      <c r="AO94" s="464">
        <v>0</v>
      </c>
      <c r="AP94" s="464"/>
      <c r="AQ94" s="464"/>
      <c r="AR94" s="464"/>
      <c r="AS94" s="464"/>
      <c r="AT94" s="464"/>
      <c r="AU94" s="464"/>
      <c r="AV94" s="464"/>
      <c r="AW94" s="464"/>
      <c r="AX94" s="464"/>
      <c r="AY94" s="463"/>
      <c r="AZ94" s="463"/>
      <c r="BA94" s="464" t="e">
        <f t="shared" si="226"/>
        <v>#DIV/0!</v>
      </c>
      <c r="BB94" s="654"/>
      <c r="BC94" s="666"/>
      <c r="BD94" s="768"/>
      <c r="BE94" s="864"/>
      <c r="BF94" s="915"/>
    </row>
    <row r="95" spans="1:58" s="124" customFormat="1" x14ac:dyDescent="0.25">
      <c r="A95" s="497" t="s">
        <v>285</v>
      </c>
      <c r="B95" s="1049" t="s">
        <v>347</v>
      </c>
      <c r="C95" s="1024" t="s">
        <v>404</v>
      </c>
      <c r="D95" s="700" t="s">
        <v>5</v>
      </c>
      <c r="E95" s="152">
        <f t="shared" ref="E95" si="230">SUM(H95,K95,N95,Q95,T95,W95,Z95,AE95,AJ95,AO95,AT95,AY95)</f>
        <v>143.9615</v>
      </c>
      <c r="F95" s="152">
        <f t="shared" si="221"/>
        <v>135.9615</v>
      </c>
      <c r="G95" s="434">
        <f t="shared" si="124"/>
        <v>94.442958707710048</v>
      </c>
      <c r="H95" s="248">
        <f>SUM(H98,H101,H104,H107,H110,H120,H123,H126,H129,H132,H135,H138,H141,H144)</f>
        <v>0</v>
      </c>
      <c r="I95" s="248">
        <f>SUM(I98,I101,I104,I107,I110,I120,I123,I126,I129,I132,I135,I138,I141,I144)</f>
        <v>0</v>
      </c>
      <c r="J95" s="250" t="e">
        <f>SUM(I95/H95*100)</f>
        <v>#DIV/0!</v>
      </c>
      <c r="K95" s="248">
        <f>SUM(K98,K101,K104,K107,K110,K120,K123,K126,K129,K132,K135,K138,K141,K144)</f>
        <v>0</v>
      </c>
      <c r="L95" s="248">
        <f>SUM(L98,L101,L104,L107,L110,L120,L123,L126,L129,L132,L135,L138,L141,L144)</f>
        <v>0</v>
      </c>
      <c r="M95" s="251" t="e">
        <f>SUM(L95/K95*100)</f>
        <v>#DIV/0!</v>
      </c>
      <c r="N95" s="248">
        <f>SUM(N98,N101,N104,N107,N110,N120,N123,N126,N129,N132,N135,N138,N141,N144)</f>
        <v>0</v>
      </c>
      <c r="O95" s="248">
        <f>SUM(O98,O101,O104,O107,O110,O120,O123,O126,O129,O132,O135,O138,O141,O144)</f>
        <v>0</v>
      </c>
      <c r="P95" s="250" t="e">
        <f>SUM(O95/N95*100)</f>
        <v>#DIV/0!</v>
      </c>
      <c r="Q95" s="501">
        <f>SUM(Q98,Q101,Q104,Q107,Q110,Q120,Q123,Q126,Q129,Q132,Q135,Q138,Q141,Q144)</f>
        <v>0</v>
      </c>
      <c r="R95" s="501">
        <f>SUM(R98,R101,R104,R107,R110,R120,R123,R126,R129,R132,R135,R138,R141,R144)</f>
        <v>0</v>
      </c>
      <c r="S95" s="502" t="e">
        <f>SUM(R95/Q95*100)</f>
        <v>#DIV/0!</v>
      </c>
      <c r="T95" s="501">
        <f>SUM(T98,T101,T104,T107,T110,T120,T123,T126,T129,T132,T135,T138,T141,T144)</f>
        <v>135.9615</v>
      </c>
      <c r="U95" s="501">
        <f>SUM(U98,U101,U104,U107,U110,U120,U123,U126,U129,U132,U135,U138,U141,U144)</f>
        <v>135.9615</v>
      </c>
      <c r="V95" s="871">
        <f>SUM(U95/T95*100)</f>
        <v>100</v>
      </c>
      <c r="W95" s="501">
        <f>SUM(W98,W101,W104,W107,W110,W120,W123,W126,W129,W132,W135,W138,W141,W144)</f>
        <v>0</v>
      </c>
      <c r="X95" s="501">
        <f>SUM(X98,X101,X104,X107,X110,X120,X123,X126,X129,X132,X135,X138,X141,X144)</f>
        <v>0</v>
      </c>
      <c r="Y95" s="290" t="e">
        <f>SUM(X95/W95*100)</f>
        <v>#DIV/0!</v>
      </c>
      <c r="Z95" s="384">
        <f>SUM(Z98,Z101,Z104,Z107,Z110,Z120,Z123,Z126,Z129,Z132,Z135,Z138,Z141,Z144)</f>
        <v>0</v>
      </c>
      <c r="AA95" s="384">
        <f>SUM(AA98,AA101,AA104,AA107,AA110,AA120,AA123,AA126,AA129,AA132,AA135,AA138,AA141,AA144)</f>
        <v>0</v>
      </c>
      <c r="AB95" s="372"/>
      <c r="AC95" s="384">
        <f>SUM(AC98,AC101,AC104,AC107,AC110,AC120,AC123,AC126,AC129,AC132,AC135,AC138,AC141,AC144)</f>
        <v>0</v>
      </c>
      <c r="AD95" s="500" t="e">
        <f>SUM(AC95/Z95*100)</f>
        <v>#DIV/0!</v>
      </c>
      <c r="AE95" s="384">
        <f>SUM(AE98,AE101,AE104,AE107,AE110,AE120,AE123,AE126,AE129,AE132,AE135,AE138,AE141,AE144)</f>
        <v>0</v>
      </c>
      <c r="AF95" s="384">
        <f>SUM(AF98,AF101,AF104,AF107,AF110,AF120,AF123,AF126,AF129,AF132,AF135,AF138,AF141,AF144)</f>
        <v>0</v>
      </c>
      <c r="AG95" s="372"/>
      <c r="AH95" s="384">
        <f>SUM(AH98,AH101,AH104,AH107,AH110,AH120,AH123,AH126,AH129,AH132,AH135,AH138,AH141,AH144)</f>
        <v>0</v>
      </c>
      <c r="AI95" s="500" t="e">
        <f>SUM(AH95/AE95*100)</f>
        <v>#DIV/0!</v>
      </c>
      <c r="AJ95" s="384">
        <f>SUM(AJ98,AJ101,AJ104,AJ107,AJ110,AJ120,AJ123,AJ126,AJ129,AJ132,AJ135,AJ138,AJ141,AJ144)</f>
        <v>0</v>
      </c>
      <c r="AK95" s="387" t="e">
        <f>SUM(AK50,AK53,AK56,AK59,AK62,AK65,AK72,AK75,AK78,AK81,AK84,AK87,AK93,#REF!,#REF!)</f>
        <v>#REF!</v>
      </c>
      <c r="AL95" s="387" t="e">
        <f>SUM(AL50,AL53,AL56,AL59,AL62,AL65,AL72,AL75,AL78,AL81,AL84,AL87,AL93,#REF!,#REF!)</f>
        <v>#REF!</v>
      </c>
      <c r="AM95" s="384">
        <f>SUM(AM98,AM101,AM104,AM107,AM110,AM120,AM123,AM126,AM129,AM132,AM135,AM138,AM141,AM144)</f>
        <v>0</v>
      </c>
      <c r="AN95" s="476" t="e">
        <f>SUM(AM95/AJ95*100)</f>
        <v>#DIV/0!</v>
      </c>
      <c r="AO95" s="496">
        <f>SUM(AO98,AO101,AO104,AO107,AO110,AO120,AO123,AO126,AO129,AO132,AO135,AO138,AO141,AO144)</f>
        <v>0</v>
      </c>
      <c r="AP95" s="503"/>
      <c r="AQ95" s="503"/>
      <c r="AR95" s="496">
        <f>SUM(AR98,AR101,AR104,AR107,AR110,AR120,AR123,AR126,AR129,AR132,AR135,AR138,AR141,AR144)</f>
        <v>0</v>
      </c>
      <c r="AS95" s="504" t="e">
        <f>SUM(AR95/AO95*100)</f>
        <v>#DIV/0!</v>
      </c>
      <c r="AT95" s="496">
        <f>SUM(AT98,AT101,AT104,AT107,AT110,AT120,AT123,AT126,AT129,AT132,AT135,AT138,AT141,AT144)</f>
        <v>0</v>
      </c>
      <c r="AU95" s="503"/>
      <c r="AV95" s="503"/>
      <c r="AW95" s="496">
        <f>SUM(AW98,AW101,AW104,AW107,AW110,AW120,AW123,AW126,AW129,AW132,AW135,AW138,AW141,AW144)</f>
        <v>0</v>
      </c>
      <c r="AX95" s="505" t="e">
        <f>SUM(AW95/AT95*100)</f>
        <v>#DIV/0!</v>
      </c>
      <c r="AY95" s="496">
        <f>SUM(AY98,AY101,AY104,AY107,AY110,AY120,AY123,AY126,AY129,AY132,AY135,AY138,AY141,AY144)</f>
        <v>8</v>
      </c>
      <c r="AZ95" s="496">
        <f>SUM(AZ98,AZ101,AZ104,AZ107,AZ110,AZ120,AZ123,AZ126,AZ129,AZ132,AZ135,AZ138,AZ141,AZ144)</f>
        <v>0</v>
      </c>
      <c r="BA95" s="506">
        <f>SUM(AZ95/AY95*100)</f>
        <v>0</v>
      </c>
      <c r="BB95" s="652"/>
      <c r="BC95" s="671">
        <f>SUM(H95,K95,N95,Q95,T95,W95,Z95,AE95,AJ95)</f>
        <v>135.9615</v>
      </c>
      <c r="BD95" s="868">
        <f t="shared" ref="BD95:BD97" si="231">SUM(H95,K95,N95,Q95,T95,W95)</f>
        <v>135.9615</v>
      </c>
      <c r="BE95" s="863">
        <f>SUM(H95,K95,N95)</f>
        <v>0</v>
      </c>
      <c r="BF95" s="914"/>
    </row>
    <row r="96" spans="1:58" s="124" customFormat="1" x14ac:dyDescent="0.25">
      <c r="A96" s="497"/>
      <c r="B96" s="1050"/>
      <c r="C96" s="1025"/>
      <c r="D96" s="718" t="s">
        <v>7</v>
      </c>
      <c r="E96" s="152">
        <f t="shared" ref="E96:E97" si="232">SUM(H96,K96,N96,Q96,T96,W96,Z96,AE96,AJ96,AO96,AT96,AY96)</f>
        <v>143.9615</v>
      </c>
      <c r="F96" s="152">
        <f t="shared" ref="F96:F97" si="233">SUM(I96,L96,O96,R96,U96,X96,AC96,AH96,AM96,AR96,AW96,AZ96)</f>
        <v>135.9615</v>
      </c>
      <c r="G96" s="434">
        <f t="shared" ref="G96:G113" si="234">SUM(F96/E96*100)</f>
        <v>94.442958707710048</v>
      </c>
      <c r="H96" s="248">
        <f t="shared" ref="H96:I97" si="235">SUM(H99,H102,H105,H108,H111,H121,H124,H127,H130,H133,H136,H139,H142,H145)</f>
        <v>0</v>
      </c>
      <c r="I96" s="248">
        <f t="shared" si="235"/>
        <v>0</v>
      </c>
      <c r="J96" s="250" t="e">
        <f>SUM(I96/H96*100)</f>
        <v>#DIV/0!</v>
      </c>
      <c r="K96" s="248">
        <f t="shared" ref="K96:L96" si="236">SUM(K99,K102,K105,K108,K111,K121,K124,K127,K130,K133,K136,K139,K142,K145)</f>
        <v>0</v>
      </c>
      <c r="L96" s="248">
        <f t="shared" si="236"/>
        <v>0</v>
      </c>
      <c r="M96" s="251" t="e">
        <f>SUM(L96/K96*100)</f>
        <v>#DIV/0!</v>
      </c>
      <c r="N96" s="248">
        <f t="shared" ref="N96:O96" si="237">SUM(N99,N102,N105,N108,N111,N121,N124,N127,N130,N133,N136,N139,N142,N145)</f>
        <v>0</v>
      </c>
      <c r="O96" s="248">
        <f t="shared" si="237"/>
        <v>0</v>
      </c>
      <c r="P96" s="250" t="e">
        <f>SUM(O96/N96*100)</f>
        <v>#DIV/0!</v>
      </c>
      <c r="Q96" s="501">
        <f t="shared" ref="Q96:R96" si="238">SUM(Q99,Q102,Q105,Q108,Q111,Q121,Q124,Q127,Q130,Q133,Q136,Q139,Q142,Q145)</f>
        <v>0</v>
      </c>
      <c r="R96" s="501">
        <f t="shared" si="238"/>
        <v>0</v>
      </c>
      <c r="S96" s="502" t="e">
        <f>SUM(R96/Q96*100)</f>
        <v>#DIV/0!</v>
      </c>
      <c r="T96" s="501">
        <f t="shared" ref="T96:U96" si="239">SUM(T99,T102,T105,T108,T111,T121,T124,T127,T130,T133,T136,T139,T142,T145)</f>
        <v>135.9615</v>
      </c>
      <c r="U96" s="501">
        <f t="shared" si="239"/>
        <v>135.9615</v>
      </c>
      <c r="V96" s="871">
        <f>SUM(U96/T96*100)</f>
        <v>100</v>
      </c>
      <c r="W96" s="501">
        <f t="shared" ref="W96:X96" si="240">SUM(W99,W102,W105,W108,W111,W121,W124,W127,W130,W133,W136,W139,W142,W145)</f>
        <v>0</v>
      </c>
      <c r="X96" s="501">
        <f t="shared" si="240"/>
        <v>0</v>
      </c>
      <c r="Y96" s="290" t="e">
        <f>SUM(X96/W96*100)</f>
        <v>#DIV/0!</v>
      </c>
      <c r="Z96" s="384">
        <f t="shared" ref="Z96:AA96" si="241">SUM(Z99,Z102,Z105,Z108,Z111,Z121,Z124,Z127,Z130,Z133,Z136,Z139,Z142,Z145)</f>
        <v>0</v>
      </c>
      <c r="AA96" s="384">
        <f t="shared" si="241"/>
        <v>0</v>
      </c>
      <c r="AB96" s="372"/>
      <c r="AC96" s="384">
        <f t="shared" ref="AC96" si="242">SUM(AC99,AC102,AC105,AC108,AC111,AC121,AC124,AC127,AC130,AC133,AC136,AC139,AC142,AC145)</f>
        <v>0</v>
      </c>
      <c r="AD96" s="500" t="e">
        <f>SUM(AC96/Z96*100)</f>
        <v>#DIV/0!</v>
      </c>
      <c r="AE96" s="384">
        <f t="shared" ref="AE96" si="243">SUM(AE99,AE102,AE105,AE108,AE111,AE121,AE124,AE127,AE130,AE133,AE136,AE139,AE142,AE145)</f>
        <v>0</v>
      </c>
      <c r="AF96" s="384">
        <f t="shared" ref="AF96" si="244">SUM(AF99,AF102,AF105,AF108,AF111,AF121,AF124,AF127,AF130,AF133,AF136,AF139,AF142,AF145)</f>
        <v>0</v>
      </c>
      <c r="AG96" s="372"/>
      <c r="AH96" s="384">
        <f t="shared" ref="AH96" si="245">SUM(AH99,AH102,AH105,AH108,AH111,AH121,AH124,AH127,AH130,AH133,AH136,AH139,AH142,AH145)</f>
        <v>0</v>
      </c>
      <c r="AI96" s="500" t="e">
        <f>SUM(AH96/AE96*100)</f>
        <v>#DIV/0!</v>
      </c>
      <c r="AJ96" s="384">
        <f t="shared" ref="AJ96" si="246">SUM(AJ99,AJ102,AJ105,AJ108,AJ111,AJ121,AJ124,AJ127,AJ130,AJ133,AJ136,AJ139,AJ142,AJ145)</f>
        <v>0</v>
      </c>
      <c r="AK96" s="387" t="e">
        <f>SUM(AK51,AK54,AK57,AK60,AK63,AK68,AK73,AK76,AK79,AK82,AK85,AK88,AK94,#REF!,#REF!)</f>
        <v>#REF!</v>
      </c>
      <c r="AL96" s="387" t="e">
        <f>SUM(AL51,AL54,AL57,AL60,AL63,AL68,AL73,AL76,AL79,AL82,AL85,AL88,AL94,#REF!,#REF!)</f>
        <v>#REF!</v>
      </c>
      <c r="AM96" s="384">
        <f t="shared" ref="AM96" si="247">SUM(AM99,AM102,AM105,AM108,AM111,AM121,AM124,AM127,AM130,AM133,AM136,AM139,AM142,AM145)</f>
        <v>0</v>
      </c>
      <c r="AN96" s="476" t="e">
        <f t="shared" ref="AN96:AN97" si="248">SUM(AM96/AJ96*100)</f>
        <v>#DIV/0!</v>
      </c>
      <c r="AO96" s="496">
        <f t="shared" ref="AO96" si="249">SUM(AO99,AO102,AO105,AO108,AO111,AO121,AO124,AO127,AO130,AO133,AO136,AO139,AO142,AO145)</f>
        <v>0</v>
      </c>
      <c r="AP96" s="503"/>
      <c r="AQ96" s="503"/>
      <c r="AR96" s="496">
        <f t="shared" ref="AR96" si="250">SUM(AR99,AR102,AR105,AR108,AR111,AR121,AR124,AR127,AR130,AR133,AR136,AR139,AR142,AR145)</f>
        <v>0</v>
      </c>
      <c r="AS96" s="504" t="e">
        <f>SUM(AR96/AO96*100)</f>
        <v>#DIV/0!</v>
      </c>
      <c r="AT96" s="496">
        <f t="shared" ref="AT96" si="251">SUM(AT99,AT102,AT105,AT108,AT111,AT121,AT124,AT127,AT130,AT133,AT136,AT139,AT142,AT145)</f>
        <v>0</v>
      </c>
      <c r="AU96" s="503"/>
      <c r="AV96" s="503"/>
      <c r="AW96" s="496">
        <f t="shared" ref="AW96" si="252">SUM(AW99,AW102,AW105,AW108,AW111,AW121,AW124,AW127,AW130,AW133,AW136,AW139,AW142,AW145)</f>
        <v>0</v>
      </c>
      <c r="AX96" s="505" t="e">
        <f>SUM(AW96/AT96*100)</f>
        <v>#DIV/0!</v>
      </c>
      <c r="AY96" s="496">
        <f t="shared" ref="AY96:AZ96" si="253">SUM(AY99,AY102,AY105,AY108,AY111,AY121,AY124,AY127,AY130,AY133,AY136,AY139,AY142,AY145)</f>
        <v>8</v>
      </c>
      <c r="AZ96" s="496">
        <f t="shared" si="253"/>
        <v>0</v>
      </c>
      <c r="BA96" s="506">
        <f t="shared" ref="BA96:BA97" si="254">SUM(AZ96/AY96*100)</f>
        <v>0</v>
      </c>
      <c r="BB96" s="652"/>
      <c r="BC96" s="671">
        <f t="shared" ref="BC96:BC97" si="255">SUM(H96,K96,N96,Q96,T96,W96,Z96,AE96,AJ96)</f>
        <v>135.9615</v>
      </c>
      <c r="BD96" s="869">
        <f t="shared" si="231"/>
        <v>135.9615</v>
      </c>
      <c r="BE96" s="863">
        <f t="shared" ref="BE96:BE97" si="256">SUM(H96,K96,N96)</f>
        <v>0</v>
      </c>
      <c r="BF96" s="914"/>
    </row>
    <row r="97" spans="1:58" s="124" customFormat="1" ht="39" customHeight="1" x14ac:dyDescent="0.25">
      <c r="A97" s="497"/>
      <c r="B97" s="1050"/>
      <c r="C97" s="1025"/>
      <c r="D97" s="717" t="s">
        <v>386</v>
      </c>
      <c r="E97" s="152">
        <f t="shared" si="232"/>
        <v>0</v>
      </c>
      <c r="F97" s="152">
        <f t="shared" si="233"/>
        <v>0</v>
      </c>
      <c r="G97" s="434" t="e">
        <f t="shared" si="234"/>
        <v>#DIV/0!</v>
      </c>
      <c r="H97" s="248">
        <f t="shared" si="235"/>
        <v>0</v>
      </c>
      <c r="I97" s="248">
        <f t="shared" si="235"/>
        <v>0</v>
      </c>
      <c r="J97" s="250" t="e">
        <f>SUM(I97/H97*100)</f>
        <v>#DIV/0!</v>
      </c>
      <c r="K97" s="248">
        <f t="shared" ref="K97:L97" si="257">SUM(K100,K103,K106,K109,K112,K122,K125,K128,K131,K134,K137,K140,K143,K146)</f>
        <v>0</v>
      </c>
      <c r="L97" s="248">
        <f t="shared" si="257"/>
        <v>0</v>
      </c>
      <c r="M97" s="251" t="e">
        <f>SUM(L97/K97*100)</f>
        <v>#DIV/0!</v>
      </c>
      <c r="N97" s="248">
        <f t="shared" ref="N97:O97" si="258">SUM(N100,N103,N106,N109,N112,N122,N125,N128,N131,N134,N137,N140,N143,N146)</f>
        <v>0</v>
      </c>
      <c r="O97" s="248">
        <f t="shared" si="258"/>
        <v>0</v>
      </c>
      <c r="P97" s="250" t="e">
        <f>SUM(O97/N97*100)</f>
        <v>#DIV/0!</v>
      </c>
      <c r="Q97" s="501">
        <f t="shared" ref="Q97:R97" si="259">SUM(Q100,Q103,Q106,Q109,Q112,Q122,Q125,Q128,Q131,Q134,Q137,Q140,Q143,Q146)</f>
        <v>0</v>
      </c>
      <c r="R97" s="501">
        <f t="shared" si="259"/>
        <v>0</v>
      </c>
      <c r="S97" s="502" t="e">
        <f>SUM(R97/Q97*100)</f>
        <v>#DIV/0!</v>
      </c>
      <c r="T97" s="501">
        <f t="shared" ref="T97:U97" si="260">SUM(T100,T103,T106,T109,T112,T122,T125,T128,T131,T134,T137,T140,T143,T146)</f>
        <v>0</v>
      </c>
      <c r="U97" s="501">
        <f t="shared" si="260"/>
        <v>0</v>
      </c>
      <c r="V97" s="871" t="e">
        <f>SUM(U97/T97*100)</f>
        <v>#DIV/0!</v>
      </c>
      <c r="W97" s="501">
        <f t="shared" ref="W97:X97" si="261">SUM(W100,W103,W106,W109,W112,W122,W125,W128,W131,W134,W137,W140,W143,W146)</f>
        <v>0</v>
      </c>
      <c r="X97" s="501">
        <f t="shared" si="261"/>
        <v>0</v>
      </c>
      <c r="Y97" s="290" t="e">
        <f>SUM(X97/W97*100)</f>
        <v>#DIV/0!</v>
      </c>
      <c r="Z97" s="384">
        <f t="shared" ref="Z97:AA97" si="262">SUM(Z100,Z103,Z106,Z109,Z112,Z122,Z125,Z128,Z131,Z134,Z137,Z140,Z143,Z146)</f>
        <v>0</v>
      </c>
      <c r="AA97" s="384">
        <f t="shared" si="262"/>
        <v>0</v>
      </c>
      <c r="AB97" s="372"/>
      <c r="AC97" s="384">
        <f t="shared" ref="AC97" si="263">SUM(AC100,AC103,AC106,AC109,AC112,AC122,AC125,AC128,AC131,AC134,AC137,AC140,AC143,AC146)</f>
        <v>0</v>
      </c>
      <c r="AD97" s="500" t="e">
        <f>SUM(AC97/Z97*100)</f>
        <v>#DIV/0!</v>
      </c>
      <c r="AE97" s="384">
        <f t="shared" ref="AE97" si="264">SUM(AE100,AE103,AE106,AE109,AE112,AE122,AE125,AE128,AE131,AE134,AE137,AE140,AE143,AE146)</f>
        <v>0</v>
      </c>
      <c r="AF97" s="384">
        <f t="shared" ref="AF97" si="265">SUM(AF100,AF103,AF106,AF109,AF112,AF122,AF125,AF128,AF131,AF134,AF137,AF140,AF143,AF146)</f>
        <v>0</v>
      </c>
      <c r="AG97" s="372"/>
      <c r="AH97" s="384">
        <f t="shared" ref="AH97" si="266">SUM(AH100,AH103,AH106,AH109,AH112,AH122,AH125,AH128,AH131,AH134,AH137,AH140,AH143,AH146)</f>
        <v>0</v>
      </c>
      <c r="AI97" s="500" t="e">
        <f>SUM(AH97/AE97*100)</f>
        <v>#DIV/0!</v>
      </c>
      <c r="AJ97" s="384">
        <f t="shared" ref="AJ97" si="267">SUM(AJ100,AJ103,AJ106,AJ109,AJ112,AJ122,AJ125,AJ128,AJ131,AJ134,AJ137,AJ140,AJ143,AJ146)</f>
        <v>0</v>
      </c>
      <c r="AK97" s="387" t="e">
        <f>SUM(AK52,AK55,AK58,AK61,AK64,AK69,AK74,AK77,AK80,AK83,AK86,AK92,#REF!,#REF!,#REF!)</f>
        <v>#REF!</v>
      </c>
      <c r="AL97" s="387" t="e">
        <f>SUM(AL52,AL55,AL58,AL61,AL64,AL69,AL74,AL77,AL80,AL83,AL86,AL92,#REF!,#REF!,#REF!)</f>
        <v>#REF!</v>
      </c>
      <c r="AM97" s="384">
        <f t="shared" ref="AM97" si="268">SUM(AM100,AM103,AM106,AM109,AM112,AM122,AM125,AM128,AM131,AM134,AM137,AM140,AM143,AM146)</f>
        <v>0</v>
      </c>
      <c r="AN97" s="476" t="e">
        <f t="shared" si="248"/>
        <v>#DIV/0!</v>
      </c>
      <c r="AO97" s="496">
        <f t="shared" ref="AO97" si="269">SUM(AO100,AO103,AO106,AO109,AO112,AO122,AO125,AO128,AO131,AO134,AO137,AO140,AO143,AO146)</f>
        <v>0</v>
      </c>
      <c r="AP97" s="503"/>
      <c r="AQ97" s="503"/>
      <c r="AR97" s="496">
        <f t="shared" ref="AR97" si="270">SUM(AR100,AR103,AR106,AR109,AR112,AR122,AR125,AR128,AR131,AR134,AR137,AR140,AR143,AR146)</f>
        <v>0</v>
      </c>
      <c r="AS97" s="504" t="e">
        <f>SUM(AR97/AO97*100)</f>
        <v>#DIV/0!</v>
      </c>
      <c r="AT97" s="496">
        <f t="shared" ref="AT97" si="271">SUM(AT100,AT103,AT106,AT109,AT112,AT122,AT125,AT128,AT131,AT134,AT137,AT140,AT143,AT146)</f>
        <v>0</v>
      </c>
      <c r="AU97" s="503"/>
      <c r="AV97" s="503"/>
      <c r="AW97" s="496">
        <f t="shared" ref="AW97" si="272">SUM(AW100,AW103,AW106,AW109,AW112,AW122,AW125,AW128,AW131,AW134,AW137,AW140,AW143,AW146)</f>
        <v>0</v>
      </c>
      <c r="AX97" s="505" t="e">
        <f>SUM(AW97/AT97*100)</f>
        <v>#DIV/0!</v>
      </c>
      <c r="AY97" s="496">
        <f t="shared" ref="AY97:AZ97" si="273">SUM(AY100,AY103,AY106,AY109,AY112,AY122,AY125,AY128,AY131,AY134,AY137,AY140,AY143,AY146)</f>
        <v>0</v>
      </c>
      <c r="AZ97" s="496">
        <f t="shared" si="273"/>
        <v>0</v>
      </c>
      <c r="BA97" s="506" t="e">
        <f t="shared" si="254"/>
        <v>#DIV/0!</v>
      </c>
      <c r="BB97" s="652"/>
      <c r="BC97" s="671">
        <f t="shared" si="255"/>
        <v>0</v>
      </c>
      <c r="BD97" s="868">
        <f t="shared" si="231"/>
        <v>0</v>
      </c>
      <c r="BE97" s="863">
        <f t="shared" si="256"/>
        <v>0</v>
      </c>
      <c r="BF97" s="914"/>
    </row>
    <row r="98" spans="1:58" hidden="1" x14ac:dyDescent="0.25">
      <c r="A98" s="130" t="s">
        <v>348</v>
      </c>
      <c r="B98" s="1024" t="s">
        <v>245</v>
      </c>
      <c r="C98" s="1035" t="s">
        <v>409</v>
      </c>
      <c r="D98" s="703" t="s">
        <v>5</v>
      </c>
      <c r="E98" s="146">
        <f t="shared" ref="E98:E113" si="274">SUM(H98,K98,N98,Q98,T98,W98,Z98,AE98,AJ98,AO98,AT98,AY98)</f>
        <v>0</v>
      </c>
      <c r="F98" s="146">
        <f t="shared" ref="F98:F113" si="275">SUM(I98,L98,O98,R98,U98,X98,AA98,AF98,AK98,AP98,AU98,AZ98)</f>
        <v>0</v>
      </c>
      <c r="G98" s="149" t="e">
        <f t="shared" si="234"/>
        <v>#DIV/0!</v>
      </c>
      <c r="H98" s="236"/>
      <c r="I98" s="236"/>
      <c r="J98" s="237"/>
      <c r="K98" s="236">
        <v>0</v>
      </c>
      <c r="L98" s="236">
        <v>0</v>
      </c>
      <c r="M98" s="247" t="e">
        <f t="shared" ref="M98:M103" si="276">SUM(L98/K98*100%)</f>
        <v>#DIV/0!</v>
      </c>
      <c r="N98" s="236"/>
      <c r="O98" s="236"/>
      <c r="P98" s="244"/>
      <c r="Q98" s="285"/>
      <c r="R98" s="285"/>
      <c r="S98" s="285"/>
      <c r="T98" s="285"/>
      <c r="U98" s="285"/>
      <c r="V98" s="726"/>
      <c r="W98" s="285"/>
      <c r="X98" s="285"/>
      <c r="Y98" s="285"/>
      <c r="Z98" s="781"/>
      <c r="AA98" s="368"/>
      <c r="AB98" s="369"/>
      <c r="AC98" s="364"/>
      <c r="AD98" s="370"/>
      <c r="AE98" s="364"/>
      <c r="AF98" s="368"/>
      <c r="AG98" s="369"/>
      <c r="AH98" s="355"/>
      <c r="AI98" s="370"/>
      <c r="AJ98" s="364"/>
      <c r="AK98" s="368"/>
      <c r="AL98" s="369"/>
      <c r="AM98" s="355"/>
      <c r="AN98" s="370"/>
      <c r="AO98" s="178"/>
      <c r="AP98" s="178"/>
      <c r="AQ98" s="178"/>
      <c r="AR98" s="178"/>
      <c r="AS98" s="178"/>
      <c r="AT98" s="178"/>
      <c r="AU98" s="178"/>
      <c r="AV98" s="178"/>
      <c r="AW98" s="178"/>
      <c r="AX98" s="178"/>
      <c r="AY98" s="178"/>
      <c r="AZ98" s="178"/>
      <c r="BA98" s="178"/>
      <c r="BB98" s="651"/>
    </row>
    <row r="99" spans="1:58" hidden="1" x14ac:dyDescent="0.25">
      <c r="A99" s="131"/>
      <c r="B99" s="1025"/>
      <c r="C99" s="1036"/>
      <c r="D99" s="718" t="s">
        <v>7</v>
      </c>
      <c r="E99" s="146">
        <f t="shared" si="274"/>
        <v>0</v>
      </c>
      <c r="F99" s="146">
        <f t="shared" si="275"/>
        <v>0</v>
      </c>
      <c r="G99" s="149" t="e">
        <f t="shared" si="234"/>
        <v>#DIV/0!</v>
      </c>
      <c r="H99" s="236"/>
      <c r="I99" s="236"/>
      <c r="J99" s="237"/>
      <c r="K99" s="236">
        <v>0</v>
      </c>
      <c r="L99" s="236">
        <v>0</v>
      </c>
      <c r="M99" s="247" t="e">
        <f t="shared" si="276"/>
        <v>#DIV/0!</v>
      </c>
      <c r="N99" s="236"/>
      <c r="O99" s="236"/>
      <c r="P99" s="244"/>
      <c r="Q99" s="285"/>
      <c r="R99" s="285"/>
      <c r="S99" s="285"/>
      <c r="T99" s="285"/>
      <c r="U99" s="285"/>
      <c r="V99" s="726"/>
      <c r="W99" s="285"/>
      <c r="X99" s="285"/>
      <c r="Y99" s="285"/>
      <c r="Z99" s="781"/>
      <c r="AA99" s="368"/>
      <c r="AB99" s="369"/>
      <c r="AC99" s="364"/>
      <c r="AD99" s="370"/>
      <c r="AE99" s="364"/>
      <c r="AF99" s="368"/>
      <c r="AG99" s="369"/>
      <c r="AH99" s="355"/>
      <c r="AI99" s="370"/>
      <c r="AJ99" s="364"/>
      <c r="AK99" s="368"/>
      <c r="AL99" s="369"/>
      <c r="AM99" s="355"/>
      <c r="AN99" s="370"/>
      <c r="AO99" s="178"/>
      <c r="AP99" s="178"/>
      <c r="AQ99" s="178"/>
      <c r="AR99" s="178"/>
      <c r="AS99" s="178"/>
      <c r="AT99" s="178"/>
      <c r="AU99" s="178"/>
      <c r="AV99" s="178"/>
      <c r="AW99" s="178"/>
      <c r="AX99" s="178"/>
      <c r="AY99" s="178"/>
      <c r="AZ99" s="178"/>
      <c r="BA99" s="178"/>
      <c r="BB99" s="651"/>
    </row>
    <row r="100" spans="1:58" ht="36.75" hidden="1" customHeight="1" x14ac:dyDescent="0.25">
      <c r="A100" s="131"/>
      <c r="B100" s="1025"/>
      <c r="C100" s="1036"/>
      <c r="D100" s="717" t="s">
        <v>386</v>
      </c>
      <c r="E100" s="146">
        <f t="shared" si="274"/>
        <v>0</v>
      </c>
      <c r="F100" s="146">
        <f t="shared" si="275"/>
        <v>0</v>
      </c>
      <c r="G100" s="149" t="e">
        <f t="shared" si="234"/>
        <v>#DIV/0!</v>
      </c>
      <c r="H100" s="236"/>
      <c r="I100" s="236"/>
      <c r="J100" s="237"/>
      <c r="K100" s="236"/>
      <c r="L100" s="236"/>
      <c r="M100" s="247" t="e">
        <f t="shared" si="276"/>
        <v>#DIV/0!</v>
      </c>
      <c r="N100" s="236"/>
      <c r="O100" s="236"/>
      <c r="P100" s="244"/>
      <c r="Q100" s="285"/>
      <c r="R100" s="285"/>
      <c r="S100" s="285"/>
      <c r="T100" s="285"/>
      <c r="U100" s="285"/>
      <c r="V100" s="726"/>
      <c r="W100" s="285"/>
      <c r="X100" s="285"/>
      <c r="Y100" s="285"/>
      <c r="Z100" s="364"/>
      <c r="AA100" s="368"/>
      <c r="AB100" s="369"/>
      <c r="AC100" s="364"/>
      <c r="AD100" s="370"/>
      <c r="AE100" s="364"/>
      <c r="AF100" s="368"/>
      <c r="AG100" s="369"/>
      <c r="AH100" s="355"/>
      <c r="AI100" s="370"/>
      <c r="AJ100" s="364"/>
      <c r="AK100" s="368"/>
      <c r="AL100" s="369"/>
      <c r="AM100" s="355"/>
      <c r="AN100" s="370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651"/>
    </row>
    <row r="101" spans="1:58" hidden="1" x14ac:dyDescent="0.25">
      <c r="A101" s="130" t="s">
        <v>349</v>
      </c>
      <c r="B101" s="1024" t="s">
        <v>246</v>
      </c>
      <c r="C101" s="1035" t="s">
        <v>409</v>
      </c>
      <c r="D101" s="700" t="s">
        <v>5</v>
      </c>
      <c r="E101" s="430">
        <f t="shared" si="274"/>
        <v>0</v>
      </c>
      <c r="F101" s="148">
        <f t="shared" si="275"/>
        <v>0</v>
      </c>
      <c r="G101" s="149" t="e">
        <f t="shared" si="234"/>
        <v>#DIV/0!</v>
      </c>
      <c r="H101" s="236"/>
      <c r="I101" s="236"/>
      <c r="J101" s="237"/>
      <c r="K101" s="305"/>
      <c r="L101" s="305"/>
      <c r="M101" s="247" t="e">
        <f t="shared" si="276"/>
        <v>#DIV/0!</v>
      </c>
      <c r="N101" s="305"/>
      <c r="O101" s="305"/>
      <c r="P101" s="209" t="e">
        <f>SUM(O101/N101*100)</f>
        <v>#DIV/0!</v>
      </c>
      <c r="Q101" s="285"/>
      <c r="R101" s="285"/>
      <c r="S101" s="285"/>
      <c r="T101" s="285"/>
      <c r="U101" s="285"/>
      <c r="V101" s="726"/>
      <c r="W101" s="285" t="s">
        <v>280</v>
      </c>
      <c r="X101" s="285"/>
      <c r="Y101" s="285"/>
      <c r="Z101" s="447"/>
      <c r="AA101" s="368"/>
      <c r="AB101" s="369"/>
      <c r="AC101" s="364"/>
      <c r="AD101" s="370"/>
      <c r="AE101" s="364"/>
      <c r="AF101" s="368"/>
      <c r="AG101" s="369"/>
      <c r="AH101" s="355"/>
      <c r="AI101" s="370"/>
      <c r="AJ101" s="364"/>
      <c r="AK101" s="368"/>
      <c r="AL101" s="369"/>
      <c r="AM101" s="355"/>
      <c r="AN101" s="370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81"/>
      <c r="AZ101" s="178"/>
      <c r="BA101" s="178"/>
      <c r="BB101" s="651"/>
    </row>
    <row r="102" spans="1:58" hidden="1" x14ac:dyDescent="0.25">
      <c r="A102" s="131"/>
      <c r="B102" s="1025"/>
      <c r="C102" s="1036"/>
      <c r="D102" s="612" t="s">
        <v>232</v>
      </c>
      <c r="E102" s="430">
        <f t="shared" si="274"/>
        <v>0</v>
      </c>
      <c r="F102" s="148">
        <f t="shared" si="275"/>
        <v>0</v>
      </c>
      <c r="G102" s="149" t="e">
        <f t="shared" si="234"/>
        <v>#DIV/0!</v>
      </c>
      <c r="H102" s="236"/>
      <c r="I102" s="236"/>
      <c r="J102" s="237"/>
      <c r="K102" s="305"/>
      <c r="L102" s="305"/>
      <c r="M102" s="247" t="e">
        <f t="shared" si="276"/>
        <v>#DIV/0!</v>
      </c>
      <c r="N102" s="305"/>
      <c r="O102" s="305"/>
      <c r="P102" s="209" t="e">
        <f>SUM(O102/N102*100)</f>
        <v>#DIV/0!</v>
      </c>
      <c r="Q102" s="285"/>
      <c r="R102" s="285"/>
      <c r="S102" s="285"/>
      <c r="T102" s="285"/>
      <c r="U102" s="285"/>
      <c r="V102" s="726"/>
      <c r="W102" s="285" t="s">
        <v>280</v>
      </c>
      <c r="X102" s="285"/>
      <c r="Y102" s="285"/>
      <c r="Z102" s="447"/>
      <c r="AA102" s="368"/>
      <c r="AB102" s="369"/>
      <c r="AC102" s="364"/>
      <c r="AD102" s="370"/>
      <c r="AE102" s="364"/>
      <c r="AF102" s="368"/>
      <c r="AG102" s="369"/>
      <c r="AH102" s="355"/>
      <c r="AI102" s="370"/>
      <c r="AJ102" s="364"/>
      <c r="AK102" s="368"/>
      <c r="AL102" s="369"/>
      <c r="AM102" s="355"/>
      <c r="AN102" s="370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81"/>
      <c r="AZ102" s="178"/>
      <c r="BA102" s="178"/>
      <c r="BB102" s="651"/>
    </row>
    <row r="103" spans="1:58" ht="36.75" hidden="1" customHeight="1" x14ac:dyDescent="0.25">
      <c r="A103" s="131"/>
      <c r="B103" s="1025"/>
      <c r="C103" s="1036"/>
      <c r="D103" s="717" t="s">
        <v>386</v>
      </c>
      <c r="E103" s="430">
        <f t="shared" si="274"/>
        <v>0</v>
      </c>
      <c r="F103" s="148">
        <f t="shared" si="275"/>
        <v>0</v>
      </c>
      <c r="G103" s="149" t="e">
        <f t="shared" si="234"/>
        <v>#DIV/0!</v>
      </c>
      <c r="H103" s="236"/>
      <c r="I103" s="236"/>
      <c r="J103" s="237"/>
      <c r="K103" s="305"/>
      <c r="L103" s="305"/>
      <c r="M103" s="247" t="e">
        <f t="shared" si="276"/>
        <v>#DIV/0!</v>
      </c>
      <c r="N103" s="305"/>
      <c r="O103" s="305"/>
      <c r="P103" s="209"/>
      <c r="Q103" s="285"/>
      <c r="R103" s="285"/>
      <c r="S103" s="285"/>
      <c r="T103" s="285"/>
      <c r="U103" s="285"/>
      <c r="V103" s="726"/>
      <c r="W103" s="285"/>
      <c r="X103" s="285"/>
      <c r="Y103" s="285"/>
      <c r="Z103" s="364">
        <v>0</v>
      </c>
      <c r="AA103" s="368"/>
      <c r="AB103" s="369"/>
      <c r="AC103" s="364"/>
      <c r="AD103" s="370"/>
      <c r="AE103" s="364"/>
      <c r="AF103" s="368"/>
      <c r="AG103" s="369"/>
      <c r="AH103" s="355"/>
      <c r="AI103" s="370"/>
      <c r="AJ103" s="364"/>
      <c r="AK103" s="368"/>
      <c r="AL103" s="369"/>
      <c r="AM103" s="355"/>
      <c r="AN103" s="370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81"/>
      <c r="AZ103" s="178"/>
      <c r="BA103" s="178"/>
      <c r="BB103" s="651"/>
    </row>
    <row r="104" spans="1:58" hidden="1" x14ac:dyDescent="0.25">
      <c r="A104" s="130" t="s">
        <v>350</v>
      </c>
      <c r="B104" s="1024" t="s">
        <v>247</v>
      </c>
      <c r="C104" s="1035" t="s">
        <v>409</v>
      </c>
      <c r="D104" s="700" t="s">
        <v>5</v>
      </c>
      <c r="E104" s="762">
        <f t="shared" si="274"/>
        <v>0</v>
      </c>
      <c r="F104" s="146">
        <f t="shared" si="275"/>
        <v>0</v>
      </c>
      <c r="G104" s="149" t="e">
        <f t="shared" si="234"/>
        <v>#DIV/0!</v>
      </c>
      <c r="H104" s="236"/>
      <c r="I104" s="236"/>
      <c r="J104" s="237"/>
      <c r="K104" s="236"/>
      <c r="L104" s="236"/>
      <c r="M104" s="236"/>
      <c r="N104" s="236"/>
      <c r="O104" s="236"/>
      <c r="P104" s="244"/>
      <c r="Q104" s="870"/>
      <c r="R104" s="285">
        <v>0</v>
      </c>
      <c r="S104" s="288" t="e">
        <f t="shared" ref="S104:S107" si="277">SUM(R104/Q104*100)</f>
        <v>#DIV/0!</v>
      </c>
      <c r="T104" s="285"/>
      <c r="U104" s="285"/>
      <c r="V104" s="726"/>
      <c r="W104" s="285"/>
      <c r="X104" s="285"/>
      <c r="Y104" s="285"/>
      <c r="Z104" s="763"/>
      <c r="AA104" s="368"/>
      <c r="AB104" s="369"/>
      <c r="AC104" s="364"/>
      <c r="AD104" s="370"/>
      <c r="AE104" s="364"/>
      <c r="AF104" s="368"/>
      <c r="AG104" s="369"/>
      <c r="AH104" s="355"/>
      <c r="AI104" s="370"/>
      <c r="AJ104" s="364"/>
      <c r="AK104" s="368"/>
      <c r="AL104" s="369"/>
      <c r="AM104" s="355"/>
      <c r="AN104" s="370"/>
      <c r="AO104" s="178"/>
      <c r="AP104" s="178"/>
      <c r="AQ104" s="178"/>
      <c r="AR104" s="178"/>
      <c r="AS104" s="178"/>
      <c r="AT104" s="178"/>
      <c r="AU104" s="178"/>
      <c r="AV104" s="178"/>
      <c r="AW104" s="178"/>
      <c r="AX104" s="178"/>
      <c r="AY104" s="178"/>
      <c r="AZ104" s="178"/>
      <c r="BA104" s="178"/>
      <c r="BB104" s="651"/>
    </row>
    <row r="105" spans="1:58" hidden="1" x14ac:dyDescent="0.25">
      <c r="A105" s="131"/>
      <c r="B105" s="1025"/>
      <c r="C105" s="1036"/>
      <c r="D105" s="718" t="s">
        <v>7</v>
      </c>
      <c r="E105" s="762">
        <f t="shared" si="274"/>
        <v>0</v>
      </c>
      <c r="F105" s="146">
        <f t="shared" si="275"/>
        <v>0</v>
      </c>
      <c r="G105" s="149" t="e">
        <f t="shared" si="234"/>
        <v>#DIV/0!</v>
      </c>
      <c r="H105" s="236"/>
      <c r="I105" s="236"/>
      <c r="J105" s="237"/>
      <c r="K105" s="236"/>
      <c r="L105" s="236"/>
      <c r="M105" s="236"/>
      <c r="N105" s="236"/>
      <c r="O105" s="236"/>
      <c r="P105" s="244"/>
      <c r="Q105" s="870"/>
      <c r="R105" s="285">
        <v>0</v>
      </c>
      <c r="S105" s="288" t="e">
        <f t="shared" si="277"/>
        <v>#DIV/0!</v>
      </c>
      <c r="T105" s="285"/>
      <c r="U105" s="285"/>
      <c r="V105" s="726"/>
      <c r="W105" s="285"/>
      <c r="X105" s="285"/>
      <c r="Y105" s="285"/>
      <c r="Z105" s="763"/>
      <c r="AA105" s="368"/>
      <c r="AB105" s="369"/>
      <c r="AC105" s="364"/>
      <c r="AD105" s="370"/>
      <c r="AE105" s="364"/>
      <c r="AF105" s="368"/>
      <c r="AG105" s="369"/>
      <c r="AH105" s="355"/>
      <c r="AI105" s="370"/>
      <c r="AJ105" s="364"/>
      <c r="AK105" s="368"/>
      <c r="AL105" s="369"/>
      <c r="AM105" s="355"/>
      <c r="AN105" s="370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651"/>
    </row>
    <row r="106" spans="1:58" ht="48" hidden="1" customHeight="1" x14ac:dyDescent="0.25">
      <c r="A106" s="131"/>
      <c r="B106" s="1025"/>
      <c r="C106" s="1036"/>
      <c r="D106" s="717" t="s">
        <v>386</v>
      </c>
      <c r="E106" s="146">
        <f t="shared" si="274"/>
        <v>0</v>
      </c>
      <c r="F106" s="146">
        <f t="shared" si="275"/>
        <v>0</v>
      </c>
      <c r="G106" s="149" t="e">
        <f t="shared" si="234"/>
        <v>#DIV/0!</v>
      </c>
      <c r="H106" s="236"/>
      <c r="I106" s="236"/>
      <c r="J106" s="237"/>
      <c r="K106" s="236"/>
      <c r="L106" s="236"/>
      <c r="M106" s="236"/>
      <c r="N106" s="236"/>
      <c r="O106" s="236"/>
      <c r="P106" s="244"/>
      <c r="Q106" s="308"/>
      <c r="R106" s="285"/>
      <c r="S106" s="288"/>
      <c r="T106" s="285"/>
      <c r="U106" s="285"/>
      <c r="V106" s="726"/>
      <c r="W106" s="285"/>
      <c r="X106" s="285"/>
      <c r="Y106" s="285"/>
      <c r="Z106" s="364"/>
      <c r="AA106" s="368"/>
      <c r="AB106" s="369"/>
      <c r="AC106" s="364"/>
      <c r="AD106" s="370"/>
      <c r="AE106" s="364"/>
      <c r="AF106" s="368"/>
      <c r="AG106" s="369"/>
      <c r="AH106" s="355"/>
      <c r="AI106" s="370"/>
      <c r="AJ106" s="364"/>
      <c r="AK106" s="368"/>
      <c r="AL106" s="369"/>
      <c r="AM106" s="355"/>
      <c r="AN106" s="370"/>
      <c r="AO106" s="178"/>
      <c r="AP106" s="178"/>
      <c r="AQ106" s="178"/>
      <c r="AR106" s="178"/>
      <c r="AS106" s="178"/>
      <c r="AT106" s="178"/>
      <c r="AU106" s="178"/>
      <c r="AV106" s="178"/>
      <c r="AW106" s="178"/>
      <c r="AX106" s="178"/>
      <c r="AY106" s="178"/>
      <c r="AZ106" s="178"/>
      <c r="BA106" s="178"/>
      <c r="BB106" s="651"/>
    </row>
    <row r="107" spans="1:58" x14ac:dyDescent="0.25">
      <c r="A107" s="130" t="s">
        <v>351</v>
      </c>
      <c r="B107" s="1024" t="s">
        <v>248</v>
      </c>
      <c r="C107" s="1047" t="s">
        <v>258</v>
      </c>
      <c r="D107" s="700" t="s">
        <v>5</v>
      </c>
      <c r="E107" s="148">
        <f t="shared" si="274"/>
        <v>135.9615</v>
      </c>
      <c r="F107" s="148">
        <f t="shared" si="275"/>
        <v>135.9615</v>
      </c>
      <c r="G107" s="149">
        <f t="shared" si="234"/>
        <v>100</v>
      </c>
      <c r="H107" s="236"/>
      <c r="I107" s="236"/>
      <c r="J107" s="237"/>
      <c r="K107" s="236"/>
      <c r="L107" s="236"/>
      <c r="M107" s="236"/>
      <c r="N107" s="236"/>
      <c r="O107" s="236"/>
      <c r="P107" s="247"/>
      <c r="Q107" s="308"/>
      <c r="R107" s="285"/>
      <c r="S107" s="288" t="e">
        <f t="shared" si="277"/>
        <v>#DIV/0!</v>
      </c>
      <c r="T107" s="643">
        <v>135.9615</v>
      </c>
      <c r="U107" s="643">
        <v>135.9615</v>
      </c>
      <c r="V107" s="726">
        <f>SUM(U107/T107*100)</f>
        <v>100</v>
      </c>
      <c r="W107" s="285"/>
      <c r="X107" s="285"/>
      <c r="Y107" s="285"/>
      <c r="Z107" s="781"/>
      <c r="AA107" s="368"/>
      <c r="AB107" s="369"/>
      <c r="AC107" s="364"/>
      <c r="AD107" s="370"/>
      <c r="AE107" s="364"/>
      <c r="AF107" s="368"/>
      <c r="AG107" s="369"/>
      <c r="AH107" s="355"/>
      <c r="AI107" s="370"/>
      <c r="AJ107" s="364"/>
      <c r="AK107" s="368"/>
      <c r="AL107" s="369"/>
      <c r="AM107" s="355"/>
      <c r="AN107" s="370"/>
      <c r="AO107" s="905"/>
      <c r="AP107" s="178"/>
      <c r="AQ107" s="178"/>
      <c r="AR107" s="178"/>
      <c r="AS107" s="178" t="e">
        <f>SUM(AR107/AO107*100)</f>
        <v>#DIV/0!</v>
      </c>
      <c r="AT107" s="178"/>
      <c r="AU107" s="178"/>
      <c r="AV107" s="178"/>
      <c r="AW107" s="178"/>
      <c r="AX107" s="178"/>
      <c r="AY107" s="178"/>
      <c r="AZ107" s="178"/>
      <c r="BA107" s="178">
        <v>0</v>
      </c>
      <c r="BB107" s="651"/>
    </row>
    <row r="108" spans="1:58" x14ac:dyDescent="0.25">
      <c r="A108" s="131"/>
      <c r="B108" s="1025"/>
      <c r="C108" s="1048"/>
      <c r="D108" s="718" t="s">
        <v>7</v>
      </c>
      <c r="E108" s="148">
        <f t="shared" si="274"/>
        <v>135.9615</v>
      </c>
      <c r="F108" s="148">
        <f t="shared" si="275"/>
        <v>135.9615</v>
      </c>
      <c r="G108" s="149">
        <f t="shared" si="234"/>
        <v>100</v>
      </c>
      <c r="H108" s="236"/>
      <c r="I108" s="236"/>
      <c r="J108" s="237"/>
      <c r="K108" s="236"/>
      <c r="L108" s="236"/>
      <c r="M108" s="236"/>
      <c r="N108" s="236"/>
      <c r="O108" s="236"/>
      <c r="P108" s="247"/>
      <c r="Q108" s="308"/>
      <c r="R108" s="285"/>
      <c r="S108" s="288" t="e">
        <f t="shared" ref="S108" si="278">SUM(R108/Q108*100)</f>
        <v>#DIV/0!</v>
      </c>
      <c r="T108" s="643">
        <v>135.9615</v>
      </c>
      <c r="U108" s="643">
        <v>135.9615</v>
      </c>
      <c r="V108" s="726">
        <f>SUM(U108/T108*100)</f>
        <v>100</v>
      </c>
      <c r="W108" s="285"/>
      <c r="X108" s="285"/>
      <c r="Y108" s="285"/>
      <c r="Z108" s="781"/>
      <c r="AA108" s="368"/>
      <c r="AB108" s="369"/>
      <c r="AC108" s="364"/>
      <c r="AD108" s="370"/>
      <c r="AE108" s="364"/>
      <c r="AF108" s="368"/>
      <c r="AG108" s="369"/>
      <c r="AH108" s="355"/>
      <c r="AI108" s="370"/>
      <c r="AJ108" s="364"/>
      <c r="AK108" s="368"/>
      <c r="AL108" s="369"/>
      <c r="AM108" s="355"/>
      <c r="AN108" s="370"/>
      <c r="AO108" s="905"/>
      <c r="AP108" s="178"/>
      <c r="AQ108" s="178"/>
      <c r="AR108" s="178"/>
      <c r="AS108" s="178" t="e">
        <f>SUM(AR108/AO108*100)</f>
        <v>#DIV/0!</v>
      </c>
      <c r="AT108" s="178"/>
      <c r="AU108" s="178"/>
      <c r="AV108" s="178"/>
      <c r="AW108" s="178"/>
      <c r="AX108" s="178"/>
      <c r="AY108" s="178"/>
      <c r="AZ108" s="178"/>
      <c r="BA108" s="178">
        <v>0</v>
      </c>
      <c r="BB108" s="651"/>
    </row>
    <row r="109" spans="1:58" ht="31.5" x14ac:dyDescent="0.25">
      <c r="A109" s="131"/>
      <c r="B109" s="1025"/>
      <c r="C109" s="1048"/>
      <c r="D109" s="717" t="s">
        <v>386</v>
      </c>
      <c r="E109" s="148">
        <f t="shared" si="274"/>
        <v>0</v>
      </c>
      <c r="F109" s="148">
        <f t="shared" si="275"/>
        <v>0</v>
      </c>
      <c r="G109" s="149" t="e">
        <f t="shared" si="234"/>
        <v>#DIV/0!</v>
      </c>
      <c r="H109" s="236"/>
      <c r="I109" s="236"/>
      <c r="J109" s="237"/>
      <c r="K109" s="236"/>
      <c r="L109" s="236"/>
      <c r="M109" s="236"/>
      <c r="N109" s="236"/>
      <c r="O109" s="236"/>
      <c r="P109" s="247"/>
      <c r="Q109" s="285"/>
      <c r="R109" s="285"/>
      <c r="S109" s="288"/>
      <c r="T109" s="289"/>
      <c r="U109" s="289"/>
      <c r="V109" s="288" t="e">
        <f>SUM(U109/T109*100)</f>
        <v>#DIV/0!</v>
      </c>
      <c r="W109" s="285"/>
      <c r="X109" s="285"/>
      <c r="Y109" s="285"/>
      <c r="Z109" s="364"/>
      <c r="AA109" s="368"/>
      <c r="AB109" s="369"/>
      <c r="AC109" s="364"/>
      <c r="AD109" s="370"/>
      <c r="AE109" s="364"/>
      <c r="AF109" s="368"/>
      <c r="AG109" s="369"/>
      <c r="AH109" s="355"/>
      <c r="AI109" s="370"/>
      <c r="AJ109" s="364"/>
      <c r="AK109" s="368"/>
      <c r="AL109" s="369"/>
      <c r="AM109" s="355"/>
      <c r="AN109" s="370"/>
      <c r="AO109" s="178"/>
      <c r="AP109" s="178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651"/>
    </row>
    <row r="110" spans="1:58" ht="15.75" hidden="1" customHeight="1" x14ac:dyDescent="0.25">
      <c r="A110" s="130" t="s">
        <v>352</v>
      </c>
      <c r="B110" s="1024" t="s">
        <v>249</v>
      </c>
      <c r="C110" s="1035" t="s">
        <v>409</v>
      </c>
      <c r="D110" s="700" t="s">
        <v>5</v>
      </c>
      <c r="E110" s="146">
        <f t="shared" si="274"/>
        <v>0</v>
      </c>
      <c r="F110" s="146">
        <f t="shared" si="275"/>
        <v>0</v>
      </c>
      <c r="G110" s="149" t="e">
        <f t="shared" si="234"/>
        <v>#DIV/0!</v>
      </c>
      <c r="H110" s="236"/>
      <c r="I110" s="236"/>
      <c r="J110" s="237"/>
      <c r="K110" s="236"/>
      <c r="L110" s="236"/>
      <c r="M110" s="236"/>
      <c r="N110" s="236"/>
      <c r="O110" s="236"/>
      <c r="P110" s="244"/>
      <c r="Q110" s="285"/>
      <c r="R110" s="285"/>
      <c r="S110" s="285"/>
      <c r="T110" s="285"/>
      <c r="U110" s="285"/>
      <c r="V110" s="285"/>
      <c r="W110" s="308"/>
      <c r="X110" s="308"/>
      <c r="Y110" s="636" t="e">
        <f t="shared" ref="Y110:Y112" si="279">SUM(X110/W110*100%)</f>
        <v>#DIV/0!</v>
      </c>
      <c r="Z110" s="364"/>
      <c r="AA110" s="368"/>
      <c r="AB110" s="369"/>
      <c r="AC110" s="364"/>
      <c r="AD110" s="370"/>
      <c r="AE110" s="364"/>
      <c r="AF110" s="368"/>
      <c r="AG110" s="369"/>
      <c r="AH110" s="355"/>
      <c r="AI110" s="370"/>
      <c r="AJ110" s="364"/>
      <c r="AK110" s="368"/>
      <c r="AL110" s="369"/>
      <c r="AM110" s="355"/>
      <c r="AN110" s="370"/>
      <c r="AO110" s="178"/>
      <c r="AP110" s="178"/>
      <c r="AQ110" s="178"/>
      <c r="AR110" s="178"/>
      <c r="AS110" s="178"/>
      <c r="AT110" s="178"/>
      <c r="AU110" s="178"/>
      <c r="AV110" s="178"/>
      <c r="AW110" s="178"/>
      <c r="AX110" s="178"/>
      <c r="AY110" s="178"/>
      <c r="AZ110" s="178"/>
      <c r="BA110" s="178"/>
      <c r="BB110" s="651"/>
    </row>
    <row r="111" spans="1:58" hidden="1" x14ac:dyDescent="0.25">
      <c r="A111" s="131"/>
      <c r="B111" s="1025"/>
      <c r="C111" s="1036"/>
      <c r="D111" s="718" t="s">
        <v>7</v>
      </c>
      <c r="E111" s="146">
        <f t="shared" si="274"/>
        <v>0</v>
      </c>
      <c r="F111" s="146">
        <f t="shared" si="275"/>
        <v>0</v>
      </c>
      <c r="G111" s="149" t="e">
        <f t="shared" si="234"/>
        <v>#DIV/0!</v>
      </c>
      <c r="H111" s="236"/>
      <c r="I111" s="236"/>
      <c r="J111" s="237"/>
      <c r="K111" s="236"/>
      <c r="L111" s="236"/>
      <c r="M111" s="236"/>
      <c r="N111" s="236"/>
      <c r="O111" s="236"/>
      <c r="P111" s="244"/>
      <c r="Q111" s="285"/>
      <c r="R111" s="285"/>
      <c r="S111" s="285"/>
      <c r="T111" s="285"/>
      <c r="U111" s="285"/>
      <c r="V111" s="285"/>
      <c r="W111" s="308"/>
      <c r="X111" s="308"/>
      <c r="Y111" s="636" t="e">
        <f t="shared" si="279"/>
        <v>#DIV/0!</v>
      </c>
      <c r="Z111" s="364"/>
      <c r="AA111" s="368"/>
      <c r="AB111" s="369"/>
      <c r="AC111" s="364"/>
      <c r="AD111" s="370"/>
      <c r="AE111" s="364"/>
      <c r="AF111" s="368"/>
      <c r="AG111" s="369"/>
      <c r="AH111" s="355"/>
      <c r="AI111" s="370"/>
      <c r="AJ111" s="364"/>
      <c r="AK111" s="368"/>
      <c r="AL111" s="369"/>
      <c r="AM111" s="355"/>
      <c r="AN111" s="370"/>
      <c r="AO111" s="178"/>
      <c r="AP111" s="178"/>
      <c r="AQ111" s="178"/>
      <c r="AR111" s="178"/>
      <c r="AS111" s="178"/>
      <c r="AT111" s="178"/>
      <c r="AU111" s="178"/>
      <c r="AV111" s="178"/>
      <c r="AW111" s="178"/>
      <c r="AX111" s="178"/>
      <c r="AY111" s="178"/>
      <c r="AZ111" s="178"/>
      <c r="BA111" s="178"/>
      <c r="BB111" s="651"/>
    </row>
    <row r="112" spans="1:58" ht="31.5" hidden="1" x14ac:dyDescent="0.25">
      <c r="A112" s="131"/>
      <c r="B112" s="1025"/>
      <c r="C112" s="1036"/>
      <c r="D112" s="717" t="s">
        <v>386</v>
      </c>
      <c r="E112" s="146">
        <f t="shared" si="274"/>
        <v>0</v>
      </c>
      <c r="F112" s="146">
        <f t="shared" si="275"/>
        <v>0</v>
      </c>
      <c r="G112" s="149" t="e">
        <f t="shared" si="234"/>
        <v>#DIV/0!</v>
      </c>
      <c r="H112" s="236"/>
      <c r="I112" s="236"/>
      <c r="J112" s="237"/>
      <c r="K112" s="236"/>
      <c r="L112" s="236"/>
      <c r="M112" s="236"/>
      <c r="N112" s="236"/>
      <c r="O112" s="236"/>
      <c r="P112" s="244"/>
      <c r="Q112" s="285"/>
      <c r="R112" s="285"/>
      <c r="S112" s="285"/>
      <c r="T112" s="285"/>
      <c r="U112" s="285"/>
      <c r="V112" s="285"/>
      <c r="W112" s="285"/>
      <c r="X112" s="285"/>
      <c r="Y112" s="636" t="e">
        <f t="shared" si="279"/>
        <v>#DIV/0!</v>
      </c>
      <c r="Z112" s="364"/>
      <c r="AA112" s="368"/>
      <c r="AB112" s="369"/>
      <c r="AC112" s="364"/>
      <c r="AD112" s="370"/>
      <c r="AE112" s="364"/>
      <c r="AF112" s="368"/>
      <c r="AG112" s="369"/>
      <c r="AH112" s="355"/>
      <c r="AI112" s="370"/>
      <c r="AJ112" s="364"/>
      <c r="AK112" s="368"/>
      <c r="AL112" s="369"/>
      <c r="AM112" s="355"/>
      <c r="AN112" s="370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651"/>
    </row>
    <row r="113" spans="1:55" ht="3.75" hidden="1" customHeight="1" x14ac:dyDescent="0.25">
      <c r="A113" s="131"/>
      <c r="B113" s="1024"/>
      <c r="C113" s="1024"/>
      <c r="D113" s="700" t="s">
        <v>5</v>
      </c>
      <c r="E113" s="146">
        <f t="shared" si="274"/>
        <v>0</v>
      </c>
      <c r="F113" s="146">
        <f t="shared" si="275"/>
        <v>0</v>
      </c>
      <c r="G113" s="149" t="e">
        <f t="shared" si="234"/>
        <v>#DIV/0!</v>
      </c>
      <c r="H113" s="236"/>
      <c r="I113" s="236"/>
      <c r="J113" s="237"/>
      <c r="K113" s="236"/>
      <c r="L113" s="236"/>
      <c r="M113" s="236"/>
      <c r="N113" s="236"/>
      <c r="O113" s="236"/>
      <c r="P113" s="244"/>
      <c r="Q113" s="285"/>
      <c r="R113" s="285"/>
      <c r="S113" s="285"/>
      <c r="T113" s="285"/>
      <c r="U113" s="285"/>
      <c r="V113" s="285"/>
      <c r="W113" s="285"/>
      <c r="X113" s="285"/>
      <c r="Y113" s="285"/>
      <c r="Z113" s="364"/>
      <c r="AA113" s="368"/>
      <c r="AB113" s="369"/>
      <c r="AC113" s="364"/>
      <c r="AD113" s="370"/>
      <c r="AE113" s="364"/>
      <c r="AF113" s="368"/>
      <c r="AG113" s="369"/>
      <c r="AH113" s="355"/>
      <c r="AI113" s="370"/>
      <c r="AJ113" s="364"/>
      <c r="AK113" s="368"/>
      <c r="AL113" s="369"/>
      <c r="AM113" s="355"/>
      <c r="AN113" s="370"/>
      <c r="AO113" s="178"/>
      <c r="AP113" s="178"/>
      <c r="AQ113" s="178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178"/>
      <c r="BB113" s="651"/>
    </row>
    <row r="114" spans="1:55" ht="33.75" hidden="1" customHeight="1" x14ac:dyDescent="0.25">
      <c r="A114" s="131"/>
      <c r="B114" s="1025"/>
      <c r="C114" s="1025"/>
      <c r="D114" s="612" t="s">
        <v>1</v>
      </c>
      <c r="E114" s="146"/>
      <c r="F114" s="146"/>
      <c r="G114" s="149"/>
      <c r="H114" s="236"/>
      <c r="I114" s="236"/>
      <c r="J114" s="237"/>
      <c r="K114" s="236"/>
      <c r="L114" s="236"/>
      <c r="M114" s="236"/>
      <c r="N114" s="236"/>
      <c r="O114" s="236"/>
      <c r="P114" s="244"/>
      <c r="Q114" s="285"/>
      <c r="R114" s="285"/>
      <c r="S114" s="285"/>
      <c r="T114" s="285"/>
      <c r="U114" s="285"/>
      <c r="V114" s="285"/>
      <c r="W114" s="285"/>
      <c r="X114" s="285"/>
      <c r="Y114" s="285"/>
      <c r="Z114" s="364"/>
      <c r="AA114" s="368"/>
      <c r="AB114" s="369"/>
      <c r="AC114" s="364"/>
      <c r="AD114" s="370"/>
      <c r="AE114" s="364"/>
      <c r="AF114" s="368"/>
      <c r="AG114" s="369"/>
      <c r="AH114" s="355"/>
      <c r="AI114" s="370"/>
      <c r="AJ114" s="364"/>
      <c r="AK114" s="368"/>
      <c r="AL114" s="369"/>
      <c r="AM114" s="355"/>
      <c r="AN114" s="370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651"/>
    </row>
    <row r="115" spans="1:55" ht="33.75" hidden="1" customHeight="1" x14ac:dyDescent="0.25">
      <c r="A115" s="131"/>
      <c r="B115" s="1025"/>
      <c r="C115" s="1025"/>
      <c r="D115" s="612" t="s">
        <v>283</v>
      </c>
      <c r="E115" s="146"/>
      <c r="F115" s="146"/>
      <c r="G115" s="149"/>
      <c r="H115" s="236"/>
      <c r="I115" s="236"/>
      <c r="J115" s="237"/>
      <c r="K115" s="236"/>
      <c r="L115" s="236"/>
      <c r="M115" s="236"/>
      <c r="N115" s="236"/>
      <c r="O115" s="236"/>
      <c r="P115" s="244"/>
      <c r="Q115" s="285"/>
      <c r="R115" s="285"/>
      <c r="S115" s="285"/>
      <c r="T115" s="285"/>
      <c r="U115" s="285"/>
      <c r="V115" s="285"/>
      <c r="W115" s="285"/>
      <c r="X115" s="285"/>
      <c r="Y115" s="285"/>
      <c r="Z115" s="364"/>
      <c r="AA115" s="368"/>
      <c r="AB115" s="369"/>
      <c r="AC115" s="364"/>
      <c r="AD115" s="370"/>
      <c r="AE115" s="364"/>
      <c r="AF115" s="368"/>
      <c r="AG115" s="369"/>
      <c r="AH115" s="355"/>
      <c r="AI115" s="370"/>
      <c r="AJ115" s="364"/>
      <c r="AK115" s="368"/>
      <c r="AL115" s="369"/>
      <c r="AM115" s="355"/>
      <c r="AN115" s="370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651"/>
    </row>
    <row r="116" spans="1:55" hidden="1" x14ac:dyDescent="0.25">
      <c r="A116" s="131"/>
      <c r="B116" s="1025"/>
      <c r="C116" s="1025"/>
      <c r="D116" s="612" t="s">
        <v>232</v>
      </c>
      <c r="E116" s="146">
        <f>SUM(H116,K116,N116,Q116,T116,W116,Z116,AE116,AJ116,AO116,AT116,AY116)</f>
        <v>0</v>
      </c>
      <c r="F116" s="146">
        <f>SUM(I116,L116,O116,R116,U116,X116,AA116,AF116,AK116,AP116,AU116,AZ116)</f>
        <v>0</v>
      </c>
      <c r="G116" s="149" t="e">
        <f>SUM(F116/E116*100)</f>
        <v>#DIV/0!</v>
      </c>
      <c r="H116" s="236"/>
      <c r="I116" s="236"/>
      <c r="J116" s="237"/>
      <c r="K116" s="236"/>
      <c r="L116" s="236"/>
      <c r="M116" s="236"/>
      <c r="N116" s="236"/>
      <c r="O116" s="236"/>
      <c r="P116" s="244"/>
      <c r="Q116" s="285"/>
      <c r="R116" s="285"/>
      <c r="S116" s="285"/>
      <c r="T116" s="285"/>
      <c r="U116" s="285"/>
      <c r="V116" s="285"/>
      <c r="W116" s="285"/>
      <c r="X116" s="285"/>
      <c r="Y116" s="285"/>
      <c r="Z116" s="364"/>
      <c r="AA116" s="368"/>
      <c r="AB116" s="369"/>
      <c r="AC116" s="364"/>
      <c r="AD116" s="370"/>
      <c r="AE116" s="364"/>
      <c r="AF116" s="368"/>
      <c r="AG116" s="369"/>
      <c r="AH116" s="355"/>
      <c r="AI116" s="370"/>
      <c r="AJ116" s="364"/>
      <c r="AK116" s="368"/>
      <c r="AL116" s="369"/>
      <c r="AM116" s="355"/>
      <c r="AN116" s="370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651"/>
    </row>
    <row r="117" spans="1:55" ht="33.75" hidden="1" customHeight="1" x14ac:dyDescent="0.25">
      <c r="A117" s="131"/>
      <c r="B117" s="1025"/>
      <c r="C117" s="1025"/>
      <c r="D117" s="612" t="s">
        <v>234</v>
      </c>
      <c r="E117" s="146">
        <f>SUM(H117,K117,N117,Q117,T117,W117,Z117,AE117,AJ117,AO117,AT117,AY117)</f>
        <v>0</v>
      </c>
      <c r="F117" s="146">
        <f>SUM(I117,L117,O117,R117,U117,X117,AA117,AF117,AK117,AP117,AU117,AZ117)</f>
        <v>0</v>
      </c>
      <c r="G117" s="149" t="e">
        <f>SUM(F117/E117*100)</f>
        <v>#DIV/0!</v>
      </c>
      <c r="H117" s="236"/>
      <c r="I117" s="236"/>
      <c r="J117" s="237"/>
      <c r="K117" s="236"/>
      <c r="L117" s="236"/>
      <c r="M117" s="236"/>
      <c r="N117" s="236"/>
      <c r="O117" s="236"/>
      <c r="P117" s="244"/>
      <c r="Q117" s="285"/>
      <c r="R117" s="285"/>
      <c r="S117" s="285"/>
      <c r="T117" s="285"/>
      <c r="U117" s="285"/>
      <c r="V117" s="285"/>
      <c r="W117" s="285"/>
      <c r="X117" s="285"/>
      <c r="Y117" s="285"/>
      <c r="Z117" s="364"/>
      <c r="AA117" s="368"/>
      <c r="AB117" s="369"/>
      <c r="AC117" s="364"/>
      <c r="AD117" s="370"/>
      <c r="AE117" s="364"/>
      <c r="AF117" s="368"/>
      <c r="AG117" s="369"/>
      <c r="AH117" s="355"/>
      <c r="AI117" s="370"/>
      <c r="AJ117" s="364"/>
      <c r="AK117" s="368"/>
      <c r="AL117" s="369"/>
      <c r="AM117" s="355"/>
      <c r="AN117" s="370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651"/>
    </row>
    <row r="118" spans="1:55" hidden="1" x14ac:dyDescent="0.25">
      <c r="A118" s="131"/>
      <c r="B118" s="1025"/>
      <c r="C118" s="1025"/>
      <c r="D118" s="612" t="s">
        <v>233</v>
      </c>
      <c r="E118" s="135"/>
      <c r="F118" s="135"/>
      <c r="G118" s="141"/>
      <c r="H118" s="236"/>
      <c r="I118" s="236"/>
      <c r="J118" s="237"/>
      <c r="K118" s="236"/>
      <c r="L118" s="236"/>
      <c r="M118" s="236"/>
      <c r="N118" s="236"/>
      <c r="O118" s="236"/>
      <c r="P118" s="244"/>
      <c r="Q118" s="285"/>
      <c r="R118" s="285"/>
      <c r="S118" s="285"/>
      <c r="T118" s="285"/>
      <c r="U118" s="285"/>
      <c r="V118" s="285"/>
      <c r="W118" s="285"/>
      <c r="X118" s="285"/>
      <c r="Y118" s="285"/>
      <c r="Z118" s="364"/>
      <c r="AA118" s="368"/>
      <c r="AB118" s="369"/>
      <c r="AC118" s="364"/>
      <c r="AD118" s="370"/>
      <c r="AE118" s="364"/>
      <c r="AF118" s="368"/>
      <c r="AG118" s="369"/>
      <c r="AH118" s="355"/>
      <c r="AI118" s="370"/>
      <c r="AJ118" s="364"/>
      <c r="AK118" s="368"/>
      <c r="AL118" s="369"/>
      <c r="AM118" s="355"/>
      <c r="AN118" s="370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651"/>
    </row>
    <row r="119" spans="1:55" ht="31.5" hidden="1" x14ac:dyDescent="0.25">
      <c r="A119" s="132"/>
      <c r="B119" s="1034"/>
      <c r="C119" s="1034"/>
      <c r="D119" s="612" t="s">
        <v>6</v>
      </c>
      <c r="E119" s="135"/>
      <c r="F119" s="135"/>
      <c r="G119" s="141"/>
      <c r="H119" s="236"/>
      <c r="I119" s="236"/>
      <c r="J119" s="237"/>
      <c r="K119" s="236"/>
      <c r="L119" s="236"/>
      <c r="M119" s="236"/>
      <c r="N119" s="236"/>
      <c r="O119" s="236"/>
      <c r="P119" s="244"/>
      <c r="Q119" s="285"/>
      <c r="R119" s="285"/>
      <c r="S119" s="285"/>
      <c r="T119" s="285"/>
      <c r="U119" s="285"/>
      <c r="V119" s="285"/>
      <c r="W119" s="285"/>
      <c r="X119" s="285"/>
      <c r="Y119" s="285"/>
      <c r="Z119" s="364"/>
      <c r="AA119" s="368"/>
      <c r="AB119" s="369"/>
      <c r="AC119" s="364"/>
      <c r="AD119" s="370"/>
      <c r="AE119" s="364"/>
      <c r="AF119" s="368"/>
      <c r="AG119" s="369"/>
      <c r="AH119" s="355"/>
      <c r="AI119" s="370"/>
      <c r="AJ119" s="364"/>
      <c r="AK119" s="368"/>
      <c r="AL119" s="369"/>
      <c r="AM119" s="355"/>
      <c r="AN119" s="370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651"/>
    </row>
    <row r="120" spans="1:55" hidden="1" x14ac:dyDescent="0.25">
      <c r="A120" s="130" t="s">
        <v>353</v>
      </c>
      <c r="B120" s="1024" t="s">
        <v>250</v>
      </c>
      <c r="C120" s="1035" t="s">
        <v>409</v>
      </c>
      <c r="D120" s="700" t="s">
        <v>5</v>
      </c>
      <c r="E120" s="146">
        <f t="shared" ref="E120:F122" si="280">SUM(H120,K120,N120,Q120,T120,W120,Z120,AE120,AJ120,AO120,AT120,AY120)</f>
        <v>0</v>
      </c>
      <c r="F120" s="146">
        <f t="shared" si="280"/>
        <v>0</v>
      </c>
      <c r="G120" s="149" t="e">
        <f t="shared" ref="G120:G149" si="281">SUM(F120/E120*100)</f>
        <v>#DIV/0!</v>
      </c>
      <c r="H120" s="236"/>
      <c r="I120" s="236"/>
      <c r="J120" s="237"/>
      <c r="K120" s="236"/>
      <c r="L120" s="236"/>
      <c r="M120" s="236"/>
      <c r="N120" s="236"/>
      <c r="O120" s="236"/>
      <c r="P120" s="244"/>
      <c r="Q120" s="285"/>
      <c r="R120" s="285"/>
      <c r="S120" s="285"/>
      <c r="T120" s="285"/>
      <c r="U120" s="285"/>
      <c r="V120" s="285"/>
      <c r="W120" s="285"/>
      <c r="X120" s="285"/>
      <c r="Y120" s="636" t="e">
        <f t="shared" ref="Y120:Y125" si="282">SUM(X120/W120*100%)</f>
        <v>#DIV/0!</v>
      </c>
      <c r="Z120" s="364"/>
      <c r="AA120" s="368"/>
      <c r="AB120" s="369"/>
      <c r="AC120" s="364"/>
      <c r="AD120" s="370"/>
      <c r="AE120" s="364"/>
      <c r="AF120" s="368"/>
      <c r="AG120" s="369"/>
      <c r="AH120" s="355"/>
      <c r="AI120" s="370"/>
      <c r="AJ120" s="364"/>
      <c r="AK120" s="368"/>
      <c r="AL120" s="369"/>
      <c r="AM120" s="355"/>
      <c r="AN120" s="370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651"/>
    </row>
    <row r="121" spans="1:55" hidden="1" x14ac:dyDescent="0.25">
      <c r="A121" s="131"/>
      <c r="B121" s="1025"/>
      <c r="C121" s="1036"/>
      <c r="D121" s="718" t="s">
        <v>7</v>
      </c>
      <c r="E121" s="146">
        <f t="shared" si="280"/>
        <v>0</v>
      </c>
      <c r="F121" s="146">
        <f t="shared" si="280"/>
        <v>0</v>
      </c>
      <c r="G121" s="149" t="e">
        <f t="shared" si="281"/>
        <v>#DIV/0!</v>
      </c>
      <c r="H121" s="236"/>
      <c r="I121" s="236"/>
      <c r="J121" s="237"/>
      <c r="K121" s="236"/>
      <c r="L121" s="236"/>
      <c r="M121" s="236"/>
      <c r="N121" s="236"/>
      <c r="O121" s="236"/>
      <c r="P121" s="244"/>
      <c r="Q121" s="285"/>
      <c r="R121" s="285"/>
      <c r="S121" s="285"/>
      <c r="T121" s="285"/>
      <c r="U121" s="285"/>
      <c r="V121" s="285"/>
      <c r="W121" s="285"/>
      <c r="X121" s="285"/>
      <c r="Y121" s="636" t="e">
        <f t="shared" si="282"/>
        <v>#DIV/0!</v>
      </c>
      <c r="Z121" s="364"/>
      <c r="AA121" s="368"/>
      <c r="AB121" s="369"/>
      <c r="AC121" s="364"/>
      <c r="AD121" s="370"/>
      <c r="AE121" s="364"/>
      <c r="AF121" s="368"/>
      <c r="AG121" s="369"/>
      <c r="AH121" s="355"/>
      <c r="AI121" s="370"/>
      <c r="AJ121" s="364"/>
      <c r="AK121" s="368"/>
      <c r="AL121" s="369"/>
      <c r="AM121" s="355"/>
      <c r="AN121" s="370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651"/>
    </row>
    <row r="122" spans="1:55" ht="45.6" hidden="1" customHeight="1" x14ac:dyDescent="0.25">
      <c r="A122" s="131"/>
      <c r="B122" s="1025"/>
      <c r="C122" s="1036"/>
      <c r="D122" s="717" t="s">
        <v>386</v>
      </c>
      <c r="E122" s="146">
        <f t="shared" si="280"/>
        <v>0</v>
      </c>
      <c r="F122" s="146">
        <f t="shared" si="280"/>
        <v>0</v>
      </c>
      <c r="G122" s="149" t="e">
        <f t="shared" si="281"/>
        <v>#DIV/0!</v>
      </c>
      <c r="H122" s="236"/>
      <c r="I122" s="236"/>
      <c r="J122" s="237"/>
      <c r="K122" s="236"/>
      <c r="L122" s="236"/>
      <c r="M122" s="236"/>
      <c r="N122" s="236"/>
      <c r="O122" s="236"/>
      <c r="P122" s="244"/>
      <c r="Q122" s="285"/>
      <c r="R122" s="285"/>
      <c r="S122" s="285"/>
      <c r="T122" s="285"/>
      <c r="U122" s="285"/>
      <c r="V122" s="285"/>
      <c r="W122" s="285"/>
      <c r="X122" s="285"/>
      <c r="Y122" s="636" t="e">
        <f t="shared" si="282"/>
        <v>#DIV/0!</v>
      </c>
      <c r="Z122" s="364"/>
      <c r="AA122" s="368"/>
      <c r="AB122" s="369"/>
      <c r="AC122" s="364"/>
      <c r="AD122" s="370"/>
      <c r="AE122" s="364"/>
      <c r="AF122" s="368"/>
      <c r="AG122" s="369"/>
      <c r="AH122" s="355"/>
      <c r="AI122" s="370"/>
      <c r="AJ122" s="364"/>
      <c r="AK122" s="368"/>
      <c r="AL122" s="369"/>
      <c r="AM122" s="355"/>
      <c r="AN122" s="370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651"/>
    </row>
    <row r="123" spans="1:55" hidden="1" x14ac:dyDescent="0.25">
      <c r="A123" s="130" t="s">
        <v>354</v>
      </c>
      <c r="B123" s="1024" t="s">
        <v>251</v>
      </c>
      <c r="C123" s="1035" t="s">
        <v>409</v>
      </c>
      <c r="D123" s="700" t="s">
        <v>5</v>
      </c>
      <c r="E123" s="148">
        <f t="shared" ref="E123:E148" si="283">SUM(H123,K123,N123,Q123,T123,W123,Z123,AE123,AJ123,AO123,AT123,AY123)</f>
        <v>0</v>
      </c>
      <c r="F123" s="440">
        <f>SUM(I123,L123,O123,R123,U123,X123,AC123,AH123,AM123,AR123,AW123,AZ123)</f>
        <v>0</v>
      </c>
      <c r="G123" s="149" t="e">
        <f t="shared" si="281"/>
        <v>#DIV/0!</v>
      </c>
      <c r="H123" s="236"/>
      <c r="I123" s="236"/>
      <c r="J123" s="237"/>
      <c r="K123" s="236"/>
      <c r="L123" s="236"/>
      <c r="M123" s="236"/>
      <c r="N123" s="236"/>
      <c r="O123" s="236"/>
      <c r="P123" s="244"/>
      <c r="Q123" s="285"/>
      <c r="R123" s="285"/>
      <c r="S123" s="285"/>
      <c r="T123" s="285"/>
      <c r="U123" s="285"/>
      <c r="V123" s="285"/>
      <c r="W123" s="308"/>
      <c r="X123" s="308"/>
      <c r="Y123" s="636" t="e">
        <f t="shared" si="282"/>
        <v>#DIV/0!</v>
      </c>
      <c r="Z123" s="782"/>
      <c r="AA123" s="371"/>
      <c r="AB123" s="371"/>
      <c r="AC123" s="371"/>
      <c r="AD123" s="448" t="e">
        <f>SUM(AC123/AB123*100)</f>
        <v>#DIV/0!</v>
      </c>
      <c r="AE123" s="364"/>
      <c r="AF123" s="368"/>
      <c r="AG123" s="369"/>
      <c r="AH123" s="355"/>
      <c r="AI123" s="370"/>
      <c r="AJ123" s="364"/>
      <c r="AK123" s="368"/>
      <c r="AL123" s="369"/>
      <c r="AM123" s="355"/>
      <c r="AN123" s="370"/>
      <c r="AO123" s="904"/>
      <c r="AP123" s="178"/>
      <c r="AQ123" s="178"/>
      <c r="AR123" s="178"/>
      <c r="AS123" s="178" t="e">
        <f>SUM(AR123/AO123*100)</f>
        <v>#DIV/0!</v>
      </c>
      <c r="AT123" s="178"/>
      <c r="AU123" s="178"/>
      <c r="AV123" s="178"/>
      <c r="AW123" s="178"/>
      <c r="AX123" s="178"/>
      <c r="AY123" s="178"/>
      <c r="AZ123" s="178"/>
      <c r="BA123" s="178"/>
      <c r="BB123" s="651"/>
      <c r="BC123" s="661" t="s">
        <v>373</v>
      </c>
    </row>
    <row r="124" spans="1:55" hidden="1" x14ac:dyDescent="0.25">
      <c r="A124" s="131"/>
      <c r="B124" s="1025"/>
      <c r="C124" s="1036"/>
      <c r="D124" s="718" t="s">
        <v>7</v>
      </c>
      <c r="E124" s="148">
        <f t="shared" si="283"/>
        <v>0</v>
      </c>
      <c r="F124" s="440">
        <f t="shared" ref="F124:F128" si="284">SUM(I124,L124,O124,R124,U124,X124,AC124,AH124,AM124,AR124,AW124,AZ124)</f>
        <v>0</v>
      </c>
      <c r="G124" s="149" t="e">
        <f t="shared" si="281"/>
        <v>#DIV/0!</v>
      </c>
      <c r="H124" s="236"/>
      <c r="I124" s="236"/>
      <c r="J124" s="237"/>
      <c r="K124" s="236"/>
      <c r="L124" s="236"/>
      <c r="M124" s="236"/>
      <c r="N124" s="236"/>
      <c r="O124" s="236"/>
      <c r="P124" s="244"/>
      <c r="Q124" s="285"/>
      <c r="R124" s="285"/>
      <c r="S124" s="285"/>
      <c r="T124" s="285"/>
      <c r="U124" s="285"/>
      <c r="V124" s="285"/>
      <c r="W124" s="308"/>
      <c r="X124" s="308"/>
      <c r="Y124" s="636" t="e">
        <f t="shared" si="282"/>
        <v>#DIV/0!</v>
      </c>
      <c r="Z124" s="782"/>
      <c r="AA124" s="371"/>
      <c r="AB124" s="371"/>
      <c r="AC124" s="371"/>
      <c r="AD124" s="448" t="e">
        <f>SUM(AC124/AB124*100)</f>
        <v>#DIV/0!</v>
      </c>
      <c r="AE124" s="364"/>
      <c r="AF124" s="368"/>
      <c r="AG124" s="369"/>
      <c r="AH124" s="355"/>
      <c r="AI124" s="370"/>
      <c r="AJ124" s="364"/>
      <c r="AK124" s="368"/>
      <c r="AL124" s="369"/>
      <c r="AM124" s="355"/>
      <c r="AN124" s="370"/>
      <c r="AO124" s="904"/>
      <c r="AP124" s="178"/>
      <c r="AQ124" s="178"/>
      <c r="AR124" s="178"/>
      <c r="AS124" s="178" t="e">
        <f>SUM(AR124/AO124*100)</f>
        <v>#DIV/0!</v>
      </c>
      <c r="AT124" s="178"/>
      <c r="AU124" s="178"/>
      <c r="AV124" s="178"/>
      <c r="AW124" s="178"/>
      <c r="AX124" s="178"/>
      <c r="AY124" s="178"/>
      <c r="AZ124" s="178"/>
      <c r="BA124" s="178"/>
      <c r="BB124" s="651"/>
    </row>
    <row r="125" spans="1:55" ht="42" hidden="1" customHeight="1" x14ac:dyDescent="0.25">
      <c r="A125" s="131"/>
      <c r="B125" s="1025"/>
      <c r="C125" s="1036"/>
      <c r="D125" s="717" t="s">
        <v>386</v>
      </c>
      <c r="E125" s="146">
        <f t="shared" si="283"/>
        <v>0</v>
      </c>
      <c r="F125" s="440">
        <f t="shared" si="284"/>
        <v>0</v>
      </c>
      <c r="G125" s="149" t="e">
        <f t="shared" si="281"/>
        <v>#DIV/0!</v>
      </c>
      <c r="H125" s="236"/>
      <c r="I125" s="236"/>
      <c r="J125" s="237"/>
      <c r="K125" s="236"/>
      <c r="L125" s="236"/>
      <c r="M125" s="236"/>
      <c r="N125" s="236"/>
      <c r="O125" s="236"/>
      <c r="P125" s="244"/>
      <c r="Q125" s="285"/>
      <c r="R125" s="285"/>
      <c r="S125" s="285"/>
      <c r="T125" s="285"/>
      <c r="U125" s="285"/>
      <c r="V125" s="285"/>
      <c r="W125" s="308"/>
      <c r="X125" s="308"/>
      <c r="Y125" s="636" t="e">
        <f t="shared" si="282"/>
        <v>#DIV/0!</v>
      </c>
      <c r="Z125" s="364"/>
      <c r="AA125" s="368"/>
      <c r="AB125" s="369"/>
      <c r="AC125" s="364"/>
      <c r="AD125" s="448" t="e">
        <f>SUM(AC125/AB125*100%)</f>
        <v>#DIV/0!</v>
      </c>
      <c r="AE125" s="364"/>
      <c r="AF125" s="368"/>
      <c r="AG125" s="369"/>
      <c r="AH125" s="355"/>
      <c r="AI125" s="370"/>
      <c r="AJ125" s="364"/>
      <c r="AK125" s="368"/>
      <c r="AL125" s="369"/>
      <c r="AM125" s="355"/>
      <c r="AN125" s="370"/>
      <c r="AO125" s="178"/>
      <c r="AP125" s="178"/>
      <c r="AQ125" s="178"/>
      <c r="AR125" s="178"/>
      <c r="AS125" s="178" t="e">
        <f>SUM(AR125/AO125*100)</f>
        <v>#DIV/0!</v>
      </c>
      <c r="AT125" s="178"/>
      <c r="AU125" s="178"/>
      <c r="AV125" s="178"/>
      <c r="AW125" s="178"/>
      <c r="AX125" s="178"/>
      <c r="AY125" s="178"/>
      <c r="AZ125" s="178"/>
      <c r="BA125" s="178"/>
      <c r="BB125" s="651"/>
    </row>
    <row r="126" spans="1:55" hidden="1" x14ac:dyDescent="0.25">
      <c r="A126" s="130" t="s">
        <v>355</v>
      </c>
      <c r="B126" s="1024" t="s">
        <v>252</v>
      </c>
      <c r="C126" s="1035" t="s">
        <v>409</v>
      </c>
      <c r="D126" s="700" t="s">
        <v>5</v>
      </c>
      <c r="E126" s="148">
        <f t="shared" si="283"/>
        <v>0</v>
      </c>
      <c r="F126" s="440">
        <f t="shared" si="284"/>
        <v>0</v>
      </c>
      <c r="G126" s="149" t="e">
        <f t="shared" si="281"/>
        <v>#DIV/0!</v>
      </c>
      <c r="H126" s="236"/>
      <c r="I126" s="236"/>
      <c r="J126" s="237"/>
      <c r="K126" s="236"/>
      <c r="L126" s="236"/>
      <c r="M126" s="236"/>
      <c r="N126" s="236"/>
      <c r="O126" s="236"/>
      <c r="P126" s="244"/>
      <c r="Q126" s="285"/>
      <c r="R126" s="285"/>
      <c r="S126" s="285"/>
      <c r="T126" s="285"/>
      <c r="U126" s="285"/>
      <c r="V126" s="285"/>
      <c r="W126" s="285"/>
      <c r="X126" s="285"/>
      <c r="Y126" s="285"/>
      <c r="Z126" s="364"/>
      <c r="AA126" s="368"/>
      <c r="AB126" s="369"/>
      <c r="AC126" s="364"/>
      <c r="AD126" s="448" t="e">
        <f>SUM(AC126/AB126*100)</f>
        <v>#DIV/0!</v>
      </c>
      <c r="AE126" s="364"/>
      <c r="AF126" s="368"/>
      <c r="AG126" s="369"/>
      <c r="AH126" s="355"/>
      <c r="AI126" s="370" t="e">
        <f>SUM(AH126/AE126*100)</f>
        <v>#DIV/0!</v>
      </c>
      <c r="AJ126" s="364"/>
      <c r="AK126" s="368"/>
      <c r="AL126" s="369"/>
      <c r="AM126" s="355"/>
      <c r="AN126" s="370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651"/>
    </row>
    <row r="127" spans="1:55" hidden="1" x14ac:dyDescent="0.25">
      <c r="A127" s="131"/>
      <c r="B127" s="1025"/>
      <c r="C127" s="1036"/>
      <c r="D127" s="718" t="s">
        <v>7</v>
      </c>
      <c r="E127" s="148">
        <f t="shared" si="283"/>
        <v>0</v>
      </c>
      <c r="F127" s="440">
        <f t="shared" si="284"/>
        <v>0</v>
      </c>
      <c r="G127" s="149" t="e">
        <f t="shared" si="281"/>
        <v>#DIV/0!</v>
      </c>
      <c r="H127" s="236"/>
      <c r="I127" s="236"/>
      <c r="J127" s="237"/>
      <c r="K127" s="236"/>
      <c r="L127" s="236"/>
      <c r="M127" s="236"/>
      <c r="N127" s="236"/>
      <c r="O127" s="236"/>
      <c r="P127" s="244"/>
      <c r="Q127" s="285"/>
      <c r="R127" s="285"/>
      <c r="S127" s="285"/>
      <c r="T127" s="285"/>
      <c r="U127" s="285"/>
      <c r="V127" s="285"/>
      <c r="W127" s="285"/>
      <c r="X127" s="285"/>
      <c r="Y127" s="285"/>
      <c r="Z127" s="364"/>
      <c r="AA127" s="368"/>
      <c r="AB127" s="369"/>
      <c r="AC127" s="364"/>
      <c r="AD127" s="448" t="e">
        <f>SUM(AC127/AB127*100)</f>
        <v>#DIV/0!</v>
      </c>
      <c r="AE127" s="364"/>
      <c r="AF127" s="368"/>
      <c r="AG127" s="369"/>
      <c r="AH127" s="355"/>
      <c r="AI127" s="370" t="e">
        <f t="shared" ref="AI127" si="285">SUM(AH127/AE127*100)</f>
        <v>#DIV/0!</v>
      </c>
      <c r="AJ127" s="364"/>
      <c r="AK127" s="368"/>
      <c r="AL127" s="369"/>
      <c r="AM127" s="355"/>
      <c r="AN127" s="370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651"/>
    </row>
    <row r="128" spans="1:55" ht="31.5" hidden="1" x14ac:dyDescent="0.25">
      <c r="A128" s="131"/>
      <c r="B128" s="1025"/>
      <c r="C128" s="1036"/>
      <c r="D128" s="717" t="s">
        <v>386</v>
      </c>
      <c r="E128" s="146">
        <f t="shared" si="283"/>
        <v>0</v>
      </c>
      <c r="F128" s="440">
        <f t="shared" si="284"/>
        <v>0</v>
      </c>
      <c r="G128" s="149" t="e">
        <f t="shared" si="281"/>
        <v>#DIV/0!</v>
      </c>
      <c r="H128" s="236"/>
      <c r="I128" s="236"/>
      <c r="J128" s="237"/>
      <c r="K128" s="236"/>
      <c r="L128" s="236"/>
      <c r="M128" s="236"/>
      <c r="N128" s="236"/>
      <c r="O128" s="236"/>
      <c r="P128" s="244"/>
      <c r="Q128" s="285"/>
      <c r="R128" s="285"/>
      <c r="S128" s="285"/>
      <c r="T128" s="285"/>
      <c r="U128" s="285"/>
      <c r="V128" s="285"/>
      <c r="W128" s="285"/>
      <c r="X128" s="285"/>
      <c r="Y128" s="285"/>
      <c r="Z128" s="364"/>
      <c r="AA128" s="368"/>
      <c r="AB128" s="369"/>
      <c r="AC128" s="364"/>
      <c r="AD128" s="370"/>
      <c r="AE128" s="364"/>
      <c r="AF128" s="368"/>
      <c r="AG128" s="369"/>
      <c r="AH128" s="355"/>
      <c r="AI128" s="370"/>
      <c r="AJ128" s="364"/>
      <c r="AK128" s="368"/>
      <c r="AL128" s="369"/>
      <c r="AM128" s="355"/>
      <c r="AN128" s="370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651"/>
    </row>
    <row r="129" spans="1:54" hidden="1" x14ac:dyDescent="0.25">
      <c r="A129" s="130" t="s">
        <v>356</v>
      </c>
      <c r="B129" s="1024" t="s">
        <v>253</v>
      </c>
      <c r="C129" s="1035" t="s">
        <v>409</v>
      </c>
      <c r="D129" s="700" t="s">
        <v>5</v>
      </c>
      <c r="E129" s="440">
        <f t="shared" si="283"/>
        <v>0</v>
      </c>
      <c r="F129" s="440">
        <f>SUM(I129,L129,O129,R129,U129,X129,AC129,AH129,AM129,AR129,AW129,AZ129)</f>
        <v>0</v>
      </c>
      <c r="G129" s="149" t="e">
        <f t="shared" si="281"/>
        <v>#DIV/0!</v>
      </c>
      <c r="H129" s="236"/>
      <c r="I129" s="236"/>
      <c r="J129" s="237"/>
      <c r="K129" s="236"/>
      <c r="L129" s="236"/>
      <c r="M129" s="236"/>
      <c r="N129" s="236"/>
      <c r="O129" s="236"/>
      <c r="P129" s="244"/>
      <c r="Q129" s="285"/>
      <c r="R129" s="285"/>
      <c r="S129" s="285"/>
      <c r="T129" s="285"/>
      <c r="U129" s="285"/>
      <c r="V129" s="285"/>
      <c r="W129" s="285"/>
      <c r="X129" s="285"/>
      <c r="Y129" s="285"/>
      <c r="Z129" s="364"/>
      <c r="AA129" s="368"/>
      <c r="AB129" s="369"/>
      <c r="AC129" s="364"/>
      <c r="AD129" s="370"/>
      <c r="AE129" s="364"/>
      <c r="AF129" s="368"/>
      <c r="AG129" s="369"/>
      <c r="AH129" s="355"/>
      <c r="AI129" s="370"/>
      <c r="AJ129" s="380"/>
      <c r="AK129" s="381"/>
      <c r="AL129" s="382"/>
      <c r="AM129" s="407"/>
      <c r="AN129" s="386" t="e">
        <f>SUM(AM129/AJ129*100)</f>
        <v>#DIV/0!</v>
      </c>
      <c r="AO129" s="904"/>
      <c r="AP129" s="178"/>
      <c r="AQ129" s="178"/>
      <c r="AR129" s="181"/>
      <c r="AS129" s="178" t="e">
        <f>SUM(AR129/AO129*100)</f>
        <v>#DIV/0!</v>
      </c>
      <c r="AT129" s="181"/>
      <c r="AU129" s="178"/>
      <c r="AV129" s="178"/>
      <c r="AW129" s="178"/>
      <c r="AX129" s="178"/>
      <c r="AY129" s="178"/>
      <c r="AZ129" s="178"/>
      <c r="BA129" s="178"/>
      <c r="BB129" s="651"/>
    </row>
    <row r="130" spans="1:54" hidden="1" x14ac:dyDescent="0.25">
      <c r="A130" s="131"/>
      <c r="B130" s="1025"/>
      <c r="C130" s="1036"/>
      <c r="D130" s="718" t="s">
        <v>7</v>
      </c>
      <c r="E130" s="148">
        <f t="shared" si="283"/>
        <v>0</v>
      </c>
      <c r="F130" s="148">
        <f>SUM(I130,L130,O130,R130,U130,X130,AC130,AH130,AM130,AR130,AW130,AZ130)</f>
        <v>0</v>
      </c>
      <c r="G130" s="149" t="e">
        <f t="shared" si="281"/>
        <v>#DIV/0!</v>
      </c>
      <c r="H130" s="236"/>
      <c r="I130" s="236"/>
      <c r="J130" s="237"/>
      <c r="K130" s="236"/>
      <c r="L130" s="236"/>
      <c r="M130" s="236"/>
      <c r="N130" s="236"/>
      <c r="O130" s="236"/>
      <c r="P130" s="244"/>
      <c r="Q130" s="285"/>
      <c r="R130" s="285"/>
      <c r="S130" s="285"/>
      <c r="T130" s="285"/>
      <c r="U130" s="285"/>
      <c r="V130" s="285"/>
      <c r="W130" s="285"/>
      <c r="X130" s="285"/>
      <c r="Y130" s="285"/>
      <c r="Z130" s="364"/>
      <c r="AA130" s="368"/>
      <c r="AB130" s="369"/>
      <c r="AC130" s="364"/>
      <c r="AD130" s="370"/>
      <c r="AE130" s="364"/>
      <c r="AF130" s="368"/>
      <c r="AG130" s="369"/>
      <c r="AH130" s="355"/>
      <c r="AI130" s="370"/>
      <c r="AJ130" s="380"/>
      <c r="AK130" s="381"/>
      <c r="AL130" s="382"/>
      <c r="AM130" s="407"/>
      <c r="AN130" s="386" t="e">
        <f>SUM(AM130/AJ130*100)</f>
        <v>#DIV/0!</v>
      </c>
      <c r="AO130" s="904"/>
      <c r="AP130" s="178"/>
      <c r="AQ130" s="178"/>
      <c r="AR130" s="181"/>
      <c r="AS130" s="178" t="e">
        <f>SUM(AR130/AO130*100)</f>
        <v>#DIV/0!</v>
      </c>
      <c r="AT130" s="181"/>
      <c r="AU130" s="178"/>
      <c r="AV130" s="178"/>
      <c r="AW130" s="178"/>
      <c r="AX130" s="178"/>
      <c r="AY130" s="178"/>
      <c r="AZ130" s="178"/>
      <c r="BA130" s="178"/>
      <c r="BB130" s="651"/>
    </row>
    <row r="131" spans="1:54" ht="31.5" hidden="1" x14ac:dyDescent="0.25">
      <c r="A131" s="131"/>
      <c r="B131" s="1025"/>
      <c r="C131" s="1036"/>
      <c r="D131" s="717" t="s">
        <v>386</v>
      </c>
      <c r="E131" s="146">
        <f t="shared" si="283"/>
        <v>0</v>
      </c>
      <c r="F131" s="148">
        <f>SUM(I131,L131,O131,R131,U131,X131,AC131,AH131,AM131,AR131,AW131,AZ131)</f>
        <v>0</v>
      </c>
      <c r="G131" s="149" t="e">
        <f t="shared" si="281"/>
        <v>#DIV/0!</v>
      </c>
      <c r="H131" s="236"/>
      <c r="I131" s="236"/>
      <c r="J131" s="237"/>
      <c r="K131" s="236"/>
      <c r="L131" s="236"/>
      <c r="M131" s="236"/>
      <c r="N131" s="236"/>
      <c r="O131" s="236"/>
      <c r="P131" s="244"/>
      <c r="Q131" s="285"/>
      <c r="R131" s="285"/>
      <c r="S131" s="285"/>
      <c r="T131" s="285"/>
      <c r="U131" s="285"/>
      <c r="V131" s="285"/>
      <c r="W131" s="285"/>
      <c r="X131" s="285"/>
      <c r="Y131" s="285"/>
      <c r="Z131" s="364"/>
      <c r="AA131" s="368"/>
      <c r="AB131" s="369"/>
      <c r="AC131" s="364"/>
      <c r="AD131" s="370"/>
      <c r="AE131" s="364"/>
      <c r="AF131" s="368"/>
      <c r="AG131" s="369"/>
      <c r="AH131" s="355"/>
      <c r="AI131" s="370"/>
      <c r="AJ131" s="364"/>
      <c r="AK131" s="368"/>
      <c r="AL131" s="369"/>
      <c r="AM131" s="355"/>
      <c r="AN131" s="386"/>
      <c r="AO131" s="179">
        <v>0</v>
      </c>
      <c r="AP131" s="178"/>
      <c r="AQ131" s="178"/>
      <c r="AR131" s="178"/>
      <c r="AS131" s="178" t="e">
        <f>SUM(AR131/AO131*100)</f>
        <v>#DIV/0!</v>
      </c>
      <c r="AT131" s="178"/>
      <c r="AU131" s="178"/>
      <c r="AV131" s="178"/>
      <c r="AW131" s="178"/>
      <c r="AX131" s="178"/>
      <c r="AY131" s="178"/>
      <c r="AZ131" s="178"/>
      <c r="BA131" s="178"/>
      <c r="BB131" s="651"/>
    </row>
    <row r="132" spans="1:54" hidden="1" x14ac:dyDescent="0.25">
      <c r="A132" s="130" t="s">
        <v>357</v>
      </c>
      <c r="B132" s="1024" t="s">
        <v>254</v>
      </c>
      <c r="C132" s="1035" t="s">
        <v>409</v>
      </c>
      <c r="D132" s="700" t="s">
        <v>5</v>
      </c>
      <c r="E132" s="146">
        <f t="shared" si="283"/>
        <v>0</v>
      </c>
      <c r="F132" s="146">
        <f>SUM(I132,L132,O132,R132,U132,X132,AA132,AF132,AK132,AP132,AU132,AZ132)</f>
        <v>0</v>
      </c>
      <c r="G132" s="149" t="e">
        <f t="shared" si="281"/>
        <v>#DIV/0!</v>
      </c>
      <c r="H132" s="236"/>
      <c r="I132" s="236"/>
      <c r="J132" s="237"/>
      <c r="K132" s="236"/>
      <c r="L132" s="236"/>
      <c r="M132" s="236"/>
      <c r="N132" s="236"/>
      <c r="O132" s="236"/>
      <c r="P132" s="244"/>
      <c r="Q132" s="285"/>
      <c r="R132" s="285"/>
      <c r="S132" s="285"/>
      <c r="T132" s="285"/>
      <c r="U132" s="285"/>
      <c r="V132" s="285"/>
      <c r="W132" s="285"/>
      <c r="X132" s="285"/>
      <c r="Y132" s="285"/>
      <c r="Z132" s="364"/>
      <c r="AA132" s="368"/>
      <c r="AB132" s="369"/>
      <c r="AC132" s="364"/>
      <c r="AD132" s="370"/>
      <c r="AE132" s="364"/>
      <c r="AF132" s="368"/>
      <c r="AG132" s="369"/>
      <c r="AH132" s="355"/>
      <c r="AI132" s="370"/>
      <c r="AJ132" s="364"/>
      <c r="AK132" s="368"/>
      <c r="AL132" s="369"/>
      <c r="AM132" s="355"/>
      <c r="AN132" s="370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651"/>
    </row>
    <row r="133" spans="1:54" hidden="1" x14ac:dyDescent="0.25">
      <c r="A133" s="131"/>
      <c r="B133" s="1025"/>
      <c r="C133" s="1036"/>
      <c r="D133" s="718" t="s">
        <v>7</v>
      </c>
      <c r="E133" s="146">
        <f t="shared" si="283"/>
        <v>0</v>
      </c>
      <c r="F133" s="146">
        <f>SUM(I133,L133,O133,R133,U133,X133,AA133,AF133,AK133,AP133,AU133,AZ133)</f>
        <v>0</v>
      </c>
      <c r="G133" s="149" t="e">
        <f t="shared" si="281"/>
        <v>#DIV/0!</v>
      </c>
      <c r="H133" s="236"/>
      <c r="I133" s="236"/>
      <c r="J133" s="237"/>
      <c r="K133" s="236"/>
      <c r="L133" s="236"/>
      <c r="M133" s="236"/>
      <c r="N133" s="236"/>
      <c r="O133" s="236"/>
      <c r="P133" s="244"/>
      <c r="Q133" s="285"/>
      <c r="R133" s="285"/>
      <c r="S133" s="285"/>
      <c r="T133" s="285"/>
      <c r="U133" s="285"/>
      <c r="V133" s="285"/>
      <c r="W133" s="285"/>
      <c r="X133" s="285"/>
      <c r="Y133" s="285"/>
      <c r="Z133" s="364"/>
      <c r="AA133" s="368"/>
      <c r="AB133" s="369"/>
      <c r="AC133" s="364"/>
      <c r="AD133" s="370"/>
      <c r="AE133" s="364"/>
      <c r="AF133" s="368"/>
      <c r="AG133" s="369"/>
      <c r="AH133" s="355"/>
      <c r="AI133" s="370"/>
      <c r="AJ133" s="364"/>
      <c r="AK133" s="368"/>
      <c r="AL133" s="369"/>
      <c r="AM133" s="355"/>
      <c r="AN133" s="370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651"/>
    </row>
    <row r="134" spans="1:54" ht="31.5" hidden="1" x14ac:dyDescent="0.25">
      <c r="A134" s="131"/>
      <c r="B134" s="1025"/>
      <c r="C134" s="1036"/>
      <c r="D134" s="717" t="s">
        <v>386</v>
      </c>
      <c r="E134" s="146">
        <f t="shared" si="283"/>
        <v>0</v>
      </c>
      <c r="F134" s="146">
        <f>SUM(I134,L134,O134,R134,U134,X134,AA134,AF134,AK134,AP134,AU134,AZ134)</f>
        <v>0</v>
      </c>
      <c r="G134" s="149" t="e">
        <f t="shared" si="281"/>
        <v>#DIV/0!</v>
      </c>
      <c r="H134" s="236"/>
      <c r="I134" s="236"/>
      <c r="J134" s="237"/>
      <c r="K134" s="236"/>
      <c r="L134" s="236"/>
      <c r="M134" s="236"/>
      <c r="N134" s="236"/>
      <c r="O134" s="236"/>
      <c r="P134" s="244"/>
      <c r="Q134" s="285"/>
      <c r="R134" s="285"/>
      <c r="S134" s="285"/>
      <c r="T134" s="285"/>
      <c r="U134" s="285"/>
      <c r="V134" s="285"/>
      <c r="W134" s="285"/>
      <c r="X134" s="285"/>
      <c r="Y134" s="285"/>
      <c r="Z134" s="364"/>
      <c r="AA134" s="368"/>
      <c r="AB134" s="369"/>
      <c r="AC134" s="364"/>
      <c r="AD134" s="370"/>
      <c r="AE134" s="364"/>
      <c r="AF134" s="368"/>
      <c r="AG134" s="369"/>
      <c r="AH134" s="355"/>
      <c r="AI134" s="370"/>
      <c r="AJ134" s="364"/>
      <c r="AK134" s="368"/>
      <c r="AL134" s="369"/>
      <c r="AM134" s="355"/>
      <c r="AN134" s="370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651"/>
    </row>
    <row r="135" spans="1:54" x14ac:dyDescent="0.25">
      <c r="A135" s="130" t="s">
        <v>358</v>
      </c>
      <c r="B135" s="1051" t="s">
        <v>255</v>
      </c>
      <c r="C135" s="1039" t="s">
        <v>431</v>
      </c>
      <c r="D135" s="700" t="s">
        <v>5</v>
      </c>
      <c r="E135" s="148">
        <f t="shared" si="283"/>
        <v>8</v>
      </c>
      <c r="F135" s="148">
        <f>SUM(I135,L135,O135,R135,U135,X135,AC135,AH135,AM135,AR135,AW135,AZ135)</f>
        <v>0</v>
      </c>
      <c r="G135" s="149">
        <f t="shared" si="281"/>
        <v>0</v>
      </c>
      <c r="H135" s="236"/>
      <c r="I135" s="236"/>
      <c r="J135" s="237"/>
      <c r="K135" s="236"/>
      <c r="L135" s="236"/>
      <c r="M135" s="236"/>
      <c r="N135" s="236"/>
      <c r="O135" s="236"/>
      <c r="P135" s="244"/>
      <c r="Q135" s="285"/>
      <c r="R135" s="285"/>
      <c r="S135" s="285"/>
      <c r="T135" s="285"/>
      <c r="U135" s="285"/>
      <c r="V135" s="285"/>
      <c r="W135" s="285"/>
      <c r="X135" s="285"/>
      <c r="Y135" s="285"/>
      <c r="Z135" s="364"/>
      <c r="AA135" s="368"/>
      <c r="AB135" s="369"/>
      <c r="AC135" s="364"/>
      <c r="AD135" s="370"/>
      <c r="AE135" s="364"/>
      <c r="AF135" s="368"/>
      <c r="AG135" s="369"/>
      <c r="AH135" s="355"/>
      <c r="AI135" s="370"/>
      <c r="AJ135" s="364"/>
      <c r="AK135" s="368"/>
      <c r="AL135" s="369"/>
      <c r="AM135" s="355"/>
      <c r="AN135" s="370"/>
      <c r="AO135" s="178"/>
      <c r="AP135" s="178"/>
      <c r="AQ135" s="178"/>
      <c r="AR135" s="178"/>
      <c r="AS135" s="178"/>
      <c r="AT135" s="178"/>
      <c r="AU135" s="178"/>
      <c r="AV135" s="178"/>
      <c r="AW135" s="178"/>
      <c r="AX135" s="178" t="e">
        <f>SUM(AW135/AT135*100)</f>
        <v>#DIV/0!</v>
      </c>
      <c r="AY135" s="181">
        <v>8</v>
      </c>
      <c r="AZ135" s="181"/>
      <c r="BA135" s="178">
        <f>SUM(AZ135/AY135*100)</f>
        <v>0</v>
      </c>
      <c r="BB135" s="651"/>
    </row>
    <row r="136" spans="1:54" x14ac:dyDescent="0.25">
      <c r="A136" s="131"/>
      <c r="B136" s="1052"/>
      <c r="C136" s="1040"/>
      <c r="D136" s="718" t="s">
        <v>7</v>
      </c>
      <c r="E136" s="148">
        <f t="shared" si="283"/>
        <v>8</v>
      </c>
      <c r="F136" s="148">
        <f>SUM(I136,L136,O136,R136,U136,X136,AC136,AH136,AM136,AR136,AW136,AZ136)</f>
        <v>0</v>
      </c>
      <c r="G136" s="149">
        <f t="shared" si="281"/>
        <v>0</v>
      </c>
      <c r="H136" s="236"/>
      <c r="I136" s="236"/>
      <c r="J136" s="237"/>
      <c r="K136" s="236"/>
      <c r="L136" s="236"/>
      <c r="M136" s="236"/>
      <c r="N136" s="236"/>
      <c r="O136" s="236"/>
      <c r="P136" s="244"/>
      <c r="Q136" s="285"/>
      <c r="R136" s="285"/>
      <c r="S136" s="285"/>
      <c r="T136" s="285"/>
      <c r="U136" s="285"/>
      <c r="V136" s="285"/>
      <c r="W136" s="285"/>
      <c r="X136" s="285"/>
      <c r="Y136" s="285"/>
      <c r="Z136" s="364"/>
      <c r="AA136" s="368"/>
      <c r="AB136" s="369"/>
      <c r="AC136" s="364"/>
      <c r="AD136" s="370"/>
      <c r="AE136" s="364"/>
      <c r="AF136" s="368"/>
      <c r="AG136" s="369"/>
      <c r="AH136" s="355"/>
      <c r="AI136" s="370"/>
      <c r="AJ136" s="364"/>
      <c r="AK136" s="368"/>
      <c r="AL136" s="369"/>
      <c r="AM136" s="355"/>
      <c r="AN136" s="370"/>
      <c r="AO136" s="178"/>
      <c r="AP136" s="178"/>
      <c r="AQ136" s="178"/>
      <c r="AR136" s="178"/>
      <c r="AS136" s="178"/>
      <c r="AT136" s="178"/>
      <c r="AU136" s="178"/>
      <c r="AV136" s="178"/>
      <c r="AW136" s="178"/>
      <c r="AX136" s="178" t="e">
        <f t="shared" ref="AX136" si="286">SUM(AW136/AT136*100)</f>
        <v>#DIV/0!</v>
      </c>
      <c r="AY136" s="181">
        <v>8</v>
      </c>
      <c r="AZ136" s="181"/>
      <c r="BA136" s="178">
        <f>SUM(AZ136/AY136*100)</f>
        <v>0</v>
      </c>
      <c r="BB136" s="651"/>
    </row>
    <row r="137" spans="1:54" ht="33.75" customHeight="1" x14ac:dyDescent="0.25">
      <c r="A137" s="131"/>
      <c r="B137" s="1052"/>
      <c r="C137" s="1040"/>
      <c r="D137" s="717" t="s">
        <v>386</v>
      </c>
      <c r="E137" s="146">
        <f t="shared" si="283"/>
        <v>0</v>
      </c>
      <c r="F137" s="146">
        <f>SUM(I137,L137,O137,R137,U137,X137,AA137,AF137,AK137,AP137,AU137,AZ137)</f>
        <v>0</v>
      </c>
      <c r="G137" s="149" t="e">
        <f t="shared" si="281"/>
        <v>#DIV/0!</v>
      </c>
      <c r="H137" s="236"/>
      <c r="I137" s="236"/>
      <c r="J137" s="237"/>
      <c r="K137" s="236"/>
      <c r="L137" s="236"/>
      <c r="M137" s="236"/>
      <c r="N137" s="236"/>
      <c r="O137" s="236"/>
      <c r="P137" s="244"/>
      <c r="Q137" s="285"/>
      <c r="R137" s="285"/>
      <c r="S137" s="285"/>
      <c r="T137" s="285"/>
      <c r="U137" s="285"/>
      <c r="V137" s="285"/>
      <c r="W137" s="285"/>
      <c r="X137" s="285"/>
      <c r="Y137" s="285"/>
      <c r="Z137" s="364"/>
      <c r="AA137" s="368"/>
      <c r="AB137" s="369"/>
      <c r="AC137" s="364"/>
      <c r="AD137" s="370"/>
      <c r="AE137" s="364"/>
      <c r="AF137" s="368"/>
      <c r="AG137" s="369"/>
      <c r="AH137" s="355"/>
      <c r="AI137" s="370"/>
      <c r="AJ137" s="364"/>
      <c r="AK137" s="368"/>
      <c r="AL137" s="369"/>
      <c r="AM137" s="355"/>
      <c r="AN137" s="370"/>
      <c r="AO137" s="178"/>
      <c r="AP137" s="178"/>
      <c r="AQ137" s="178"/>
      <c r="AR137" s="178"/>
      <c r="AS137" s="178"/>
      <c r="AT137" s="178"/>
      <c r="AU137" s="178"/>
      <c r="AV137" s="178"/>
      <c r="AW137" s="178"/>
      <c r="AX137" s="178"/>
      <c r="AY137" s="181">
        <v>0</v>
      </c>
      <c r="AZ137" s="181">
        <v>0</v>
      </c>
      <c r="BA137" s="178" t="e">
        <f>SUM(AZ137/AY137*100)</f>
        <v>#DIV/0!</v>
      </c>
      <c r="BB137" s="651"/>
    </row>
    <row r="138" spans="1:54" ht="25.5" hidden="1" customHeight="1" x14ac:dyDescent="0.25">
      <c r="A138" s="130" t="s">
        <v>359</v>
      </c>
      <c r="B138" s="1024" t="s">
        <v>256</v>
      </c>
      <c r="C138" s="1035" t="s">
        <v>409</v>
      </c>
      <c r="D138" s="700" t="s">
        <v>5</v>
      </c>
      <c r="E138" s="148">
        <f t="shared" si="283"/>
        <v>0</v>
      </c>
      <c r="F138" s="148">
        <f>SUM(I138,L138,O138,R138,U138,X138,AC138,AH138,AM138,AR138,AW138,AZ138)</f>
        <v>0</v>
      </c>
      <c r="G138" s="149" t="e">
        <f t="shared" si="281"/>
        <v>#DIV/0!</v>
      </c>
      <c r="H138" s="236"/>
      <c r="I138" s="236"/>
      <c r="J138" s="237"/>
      <c r="K138" s="236"/>
      <c r="L138" s="236"/>
      <c r="M138" s="236"/>
      <c r="N138" s="236"/>
      <c r="O138" s="236"/>
      <c r="P138" s="244"/>
      <c r="Q138" s="285"/>
      <c r="R138" s="285"/>
      <c r="S138" s="285"/>
      <c r="T138" s="285"/>
      <c r="U138" s="285"/>
      <c r="V138" s="285"/>
      <c r="W138" s="285"/>
      <c r="X138" s="285"/>
      <c r="Y138" s="285"/>
      <c r="Z138" s="364"/>
      <c r="AA138" s="368"/>
      <c r="AB138" s="369"/>
      <c r="AC138" s="364"/>
      <c r="AD138" s="370"/>
      <c r="AE138" s="364"/>
      <c r="AF138" s="368"/>
      <c r="AG138" s="369"/>
      <c r="AH138" s="355"/>
      <c r="AI138" s="370"/>
      <c r="AJ138" s="364"/>
      <c r="AK138" s="368"/>
      <c r="AL138" s="369"/>
      <c r="AM138" s="355"/>
      <c r="AN138" s="370"/>
      <c r="AO138" s="178"/>
      <c r="AP138" s="178"/>
      <c r="AQ138" s="178"/>
      <c r="AR138" s="178"/>
      <c r="AS138" s="178"/>
      <c r="AT138" s="178"/>
      <c r="AU138" s="178"/>
      <c r="AV138" s="178"/>
      <c r="AW138" s="178"/>
      <c r="AX138" s="178"/>
      <c r="AY138" s="181">
        <v>0</v>
      </c>
      <c r="AZ138" s="441"/>
      <c r="BA138" s="179" t="e">
        <f>SUM(AZ138/AY138*100)</f>
        <v>#DIV/0!</v>
      </c>
      <c r="BB138" s="655"/>
    </row>
    <row r="139" spans="1:54" hidden="1" x14ac:dyDescent="0.25">
      <c r="A139" s="131"/>
      <c r="B139" s="1025"/>
      <c r="C139" s="1036"/>
      <c r="D139" s="718" t="s">
        <v>7</v>
      </c>
      <c r="E139" s="148">
        <f t="shared" si="283"/>
        <v>0</v>
      </c>
      <c r="F139" s="148">
        <f>SUM(I139,L139,O139,R139,U139,X139,AC139,AH139,AM139,AR139,AW139,AZ139)</f>
        <v>0</v>
      </c>
      <c r="G139" s="149" t="e">
        <f t="shared" si="281"/>
        <v>#DIV/0!</v>
      </c>
      <c r="H139" s="236"/>
      <c r="I139" s="236"/>
      <c r="J139" s="237"/>
      <c r="K139" s="236"/>
      <c r="L139" s="236"/>
      <c r="M139" s="236"/>
      <c r="N139" s="236"/>
      <c r="O139" s="236"/>
      <c r="P139" s="244"/>
      <c r="Q139" s="285"/>
      <c r="R139" s="285"/>
      <c r="S139" s="285"/>
      <c r="T139" s="285"/>
      <c r="U139" s="285"/>
      <c r="V139" s="285"/>
      <c r="W139" s="285"/>
      <c r="X139" s="285"/>
      <c r="Y139" s="285"/>
      <c r="Z139" s="364"/>
      <c r="AA139" s="368"/>
      <c r="AB139" s="369"/>
      <c r="AC139" s="364"/>
      <c r="AD139" s="370"/>
      <c r="AE139" s="364"/>
      <c r="AF139" s="368"/>
      <c r="AG139" s="369"/>
      <c r="AH139" s="355"/>
      <c r="AI139" s="370"/>
      <c r="AJ139" s="364"/>
      <c r="AK139" s="368"/>
      <c r="AL139" s="369"/>
      <c r="AM139" s="355"/>
      <c r="AN139" s="370"/>
      <c r="AO139" s="178"/>
      <c r="AP139" s="178"/>
      <c r="AQ139" s="178"/>
      <c r="AR139" s="178"/>
      <c r="AS139" s="178"/>
      <c r="AT139" s="178"/>
      <c r="AU139" s="178"/>
      <c r="AV139" s="178"/>
      <c r="AW139" s="178"/>
      <c r="AX139" s="178"/>
      <c r="AY139" s="181">
        <v>0</v>
      </c>
      <c r="AZ139" s="441"/>
      <c r="BA139" s="179" t="e">
        <f t="shared" ref="BA139:BA140" si="287">SUM(AZ139/AY139*100)</f>
        <v>#DIV/0!</v>
      </c>
      <c r="BB139" s="651"/>
    </row>
    <row r="140" spans="1:54" ht="30" hidden="1" customHeight="1" x14ac:dyDescent="0.25">
      <c r="A140" s="131"/>
      <c r="B140" s="1025"/>
      <c r="C140" s="1036"/>
      <c r="D140" s="717" t="s">
        <v>386</v>
      </c>
      <c r="E140" s="148">
        <f t="shared" si="283"/>
        <v>0</v>
      </c>
      <c r="F140" s="148">
        <f>SUM(I140,L140,O140,R140,U140,X140,AA140,AF140,AK140,AP140,AU140,AZ140)</f>
        <v>0</v>
      </c>
      <c r="G140" s="149" t="e">
        <f t="shared" si="281"/>
        <v>#DIV/0!</v>
      </c>
      <c r="H140" s="236"/>
      <c r="I140" s="236"/>
      <c r="J140" s="237"/>
      <c r="K140" s="236"/>
      <c r="L140" s="236"/>
      <c r="M140" s="236"/>
      <c r="N140" s="236"/>
      <c r="O140" s="236"/>
      <c r="P140" s="244"/>
      <c r="Q140" s="285"/>
      <c r="R140" s="285"/>
      <c r="S140" s="285"/>
      <c r="T140" s="285"/>
      <c r="U140" s="285"/>
      <c r="V140" s="285"/>
      <c r="W140" s="285"/>
      <c r="X140" s="285"/>
      <c r="Y140" s="285"/>
      <c r="Z140" s="364"/>
      <c r="AA140" s="368"/>
      <c r="AB140" s="369"/>
      <c r="AC140" s="364"/>
      <c r="AD140" s="370"/>
      <c r="AE140" s="364"/>
      <c r="AF140" s="368"/>
      <c r="AG140" s="369"/>
      <c r="AH140" s="355"/>
      <c r="AI140" s="370"/>
      <c r="AJ140" s="364"/>
      <c r="AK140" s="368"/>
      <c r="AL140" s="369"/>
      <c r="AM140" s="355"/>
      <c r="AN140" s="370"/>
      <c r="AO140" s="178"/>
      <c r="AP140" s="178"/>
      <c r="AQ140" s="178"/>
      <c r="AR140" s="178"/>
      <c r="AS140" s="178"/>
      <c r="AT140" s="178"/>
      <c r="AU140" s="178"/>
      <c r="AV140" s="178"/>
      <c r="AW140" s="178"/>
      <c r="AX140" s="178"/>
      <c r="AY140" s="181">
        <v>0</v>
      </c>
      <c r="AZ140" s="441"/>
      <c r="BA140" s="179" t="e">
        <f t="shared" si="287"/>
        <v>#DIV/0!</v>
      </c>
      <c r="BB140" s="651"/>
    </row>
    <row r="141" spans="1:54" hidden="1" x14ac:dyDescent="0.25">
      <c r="A141" s="130" t="s">
        <v>360</v>
      </c>
      <c r="B141" s="1024" t="s">
        <v>257</v>
      </c>
      <c r="C141" s="1035" t="s">
        <v>409</v>
      </c>
      <c r="D141" s="700" t="s">
        <v>5</v>
      </c>
      <c r="E141" s="148">
        <f t="shared" si="283"/>
        <v>0</v>
      </c>
      <c r="F141" s="148">
        <f t="shared" ref="F141:F147" si="288">SUM(I141,L141,O141,R141,U141,X141,AC141,AH141,AM141,AR141,AW141,AZ141)</f>
        <v>0</v>
      </c>
      <c r="G141" s="149" t="e">
        <f t="shared" si="281"/>
        <v>#DIV/0!</v>
      </c>
      <c r="H141" s="236"/>
      <c r="I141" s="236"/>
      <c r="J141" s="237"/>
      <c r="K141" s="236"/>
      <c r="L141" s="236"/>
      <c r="M141" s="236"/>
      <c r="N141" s="236"/>
      <c r="O141" s="236"/>
      <c r="P141" s="244"/>
      <c r="Q141" s="285"/>
      <c r="R141" s="285"/>
      <c r="S141" s="285"/>
      <c r="T141" s="285"/>
      <c r="U141" s="285"/>
      <c r="V141" s="285"/>
      <c r="W141" s="285"/>
      <c r="X141" s="285"/>
      <c r="Y141" s="285"/>
      <c r="Z141" s="364"/>
      <c r="AA141" s="368"/>
      <c r="AB141" s="369"/>
      <c r="AC141" s="364"/>
      <c r="AD141" s="370"/>
      <c r="AE141" s="364"/>
      <c r="AF141" s="368"/>
      <c r="AG141" s="369"/>
      <c r="AH141" s="364"/>
      <c r="AI141" s="364" t="e">
        <f>SUM(AH141/AE141*100)</f>
        <v>#DIV/0!</v>
      </c>
      <c r="AJ141" s="371"/>
      <c r="AK141" s="350"/>
      <c r="AL141" s="351"/>
      <c r="AM141" s="371"/>
      <c r="AN141" s="452" t="e">
        <f>SUM(AM141/AJ141*100)</f>
        <v>#DIV/0!</v>
      </c>
      <c r="AO141" s="904"/>
      <c r="AP141" s="178"/>
      <c r="AQ141" s="178"/>
      <c r="AR141" s="181"/>
      <c r="AS141" s="178" t="e">
        <f>SUM(AR141/AO141*100)</f>
        <v>#DIV/0!</v>
      </c>
      <c r="AT141" s="178"/>
      <c r="AU141" s="178"/>
      <c r="AV141" s="178"/>
      <c r="AW141" s="178"/>
      <c r="AX141" s="178" t="e">
        <f>SUM(AW141/AT141*100)</f>
        <v>#DIV/0!</v>
      </c>
      <c r="AY141" s="178"/>
      <c r="AZ141" s="178"/>
      <c r="BA141" s="178"/>
      <c r="BB141" s="675"/>
    </row>
    <row r="142" spans="1:54" hidden="1" x14ac:dyDescent="0.25">
      <c r="A142" s="131"/>
      <c r="B142" s="1025"/>
      <c r="C142" s="1036"/>
      <c r="D142" s="718" t="s">
        <v>7</v>
      </c>
      <c r="E142" s="148">
        <f t="shared" si="283"/>
        <v>0</v>
      </c>
      <c r="F142" s="148">
        <f t="shared" si="288"/>
        <v>0</v>
      </c>
      <c r="G142" s="149" t="e">
        <f t="shared" si="281"/>
        <v>#DIV/0!</v>
      </c>
      <c r="H142" s="236"/>
      <c r="I142" s="236"/>
      <c r="J142" s="237"/>
      <c r="K142" s="236"/>
      <c r="L142" s="236"/>
      <c r="M142" s="236"/>
      <c r="N142" s="236"/>
      <c r="O142" s="236"/>
      <c r="P142" s="244"/>
      <c r="Q142" s="285"/>
      <c r="R142" s="285"/>
      <c r="S142" s="285"/>
      <c r="T142" s="285"/>
      <c r="U142" s="285"/>
      <c r="V142" s="285"/>
      <c r="W142" s="285"/>
      <c r="X142" s="285"/>
      <c r="Y142" s="285"/>
      <c r="Z142" s="364"/>
      <c r="AA142" s="368"/>
      <c r="AB142" s="369"/>
      <c r="AC142" s="364"/>
      <c r="AD142" s="370"/>
      <c r="AE142" s="364"/>
      <c r="AF142" s="368"/>
      <c r="AG142" s="369"/>
      <c r="AH142" s="364"/>
      <c r="AI142" s="364" t="e">
        <f t="shared" ref="AI142:AI143" si="289">SUM(AH142/AE142*100)</f>
        <v>#DIV/0!</v>
      </c>
      <c r="AJ142" s="371"/>
      <c r="AK142" s="350"/>
      <c r="AL142" s="351"/>
      <c r="AM142" s="371"/>
      <c r="AN142" s="452" t="e">
        <f>SUM(AM142/AJ142*100)</f>
        <v>#DIV/0!</v>
      </c>
      <c r="AO142" s="904"/>
      <c r="AP142" s="178"/>
      <c r="AQ142" s="178"/>
      <c r="AR142" s="181"/>
      <c r="AS142" s="178" t="e">
        <f>SUM(AR142/AO142*100)</f>
        <v>#DIV/0!</v>
      </c>
      <c r="AT142" s="178"/>
      <c r="AU142" s="178"/>
      <c r="AV142" s="178"/>
      <c r="AW142" s="178"/>
      <c r="AX142" s="178" t="e">
        <f>SUM(AW142/AT142*100)</f>
        <v>#DIV/0!</v>
      </c>
      <c r="AY142" s="178"/>
      <c r="AZ142" s="178"/>
      <c r="BA142" s="178"/>
      <c r="BB142" s="675"/>
    </row>
    <row r="143" spans="1:54" ht="31.5" hidden="1" x14ac:dyDescent="0.25">
      <c r="A143" s="131"/>
      <c r="B143" s="1025"/>
      <c r="C143" s="1036"/>
      <c r="D143" s="717" t="s">
        <v>386</v>
      </c>
      <c r="E143" s="146">
        <f t="shared" si="283"/>
        <v>0</v>
      </c>
      <c r="F143" s="148">
        <f t="shared" si="288"/>
        <v>0</v>
      </c>
      <c r="G143" s="149" t="e">
        <f t="shared" si="281"/>
        <v>#DIV/0!</v>
      </c>
      <c r="H143" s="236"/>
      <c r="I143" s="236"/>
      <c r="J143" s="237"/>
      <c r="K143" s="236"/>
      <c r="L143" s="236"/>
      <c r="M143" s="236"/>
      <c r="N143" s="236"/>
      <c r="O143" s="236"/>
      <c r="P143" s="244"/>
      <c r="Q143" s="285"/>
      <c r="R143" s="285"/>
      <c r="S143" s="285"/>
      <c r="T143" s="285"/>
      <c r="U143" s="285"/>
      <c r="V143" s="285"/>
      <c r="W143" s="285"/>
      <c r="X143" s="285"/>
      <c r="Y143" s="285"/>
      <c r="Z143" s="364"/>
      <c r="AA143" s="368"/>
      <c r="AB143" s="369"/>
      <c r="AC143" s="364"/>
      <c r="AD143" s="370"/>
      <c r="AE143" s="364"/>
      <c r="AF143" s="368"/>
      <c r="AG143" s="369"/>
      <c r="AH143" s="364"/>
      <c r="AI143" s="364" t="e">
        <f t="shared" si="289"/>
        <v>#DIV/0!</v>
      </c>
      <c r="AJ143" s="380">
        <v>0</v>
      </c>
      <c r="AK143" s="368"/>
      <c r="AL143" s="369"/>
      <c r="AM143" s="380">
        <v>0</v>
      </c>
      <c r="AN143" s="370"/>
      <c r="AO143" s="178"/>
      <c r="AP143" s="178"/>
      <c r="AQ143" s="178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651"/>
    </row>
    <row r="144" spans="1:54" ht="3" customHeight="1" x14ac:dyDescent="0.25">
      <c r="A144" s="130" t="s">
        <v>361</v>
      </c>
      <c r="B144" s="1024" t="s">
        <v>372</v>
      </c>
      <c r="C144" s="1024" t="s">
        <v>326</v>
      </c>
      <c r="D144" s="700" t="s">
        <v>5</v>
      </c>
      <c r="E144" s="148">
        <f t="shared" si="283"/>
        <v>0</v>
      </c>
      <c r="F144" s="148">
        <f t="shared" si="288"/>
        <v>0</v>
      </c>
      <c r="G144" s="149" t="e">
        <f t="shared" si="281"/>
        <v>#DIV/0!</v>
      </c>
      <c r="H144" s="236"/>
      <c r="I144" s="236"/>
      <c r="J144" s="237"/>
      <c r="K144" s="236"/>
      <c r="L144" s="236"/>
      <c r="M144" s="236"/>
      <c r="N144" s="433"/>
      <c r="O144" s="433"/>
      <c r="P144" s="244" t="e">
        <f>SUM(O144/N144*100)</f>
        <v>#DIV/0!</v>
      </c>
      <c r="Q144" s="285"/>
      <c r="R144" s="285"/>
      <c r="S144" s="285"/>
      <c r="T144" s="285"/>
      <c r="U144" s="285"/>
      <c r="V144" s="285"/>
      <c r="W144" s="285"/>
      <c r="X144" s="285"/>
      <c r="Y144" s="285"/>
      <c r="Z144" s="364"/>
      <c r="AA144" s="368"/>
      <c r="AB144" s="369"/>
      <c r="AC144" s="364"/>
      <c r="AD144" s="370"/>
      <c r="AE144" s="364"/>
      <c r="AF144" s="368"/>
      <c r="AG144" s="369"/>
      <c r="AH144" s="364"/>
      <c r="AI144" s="364" t="e">
        <f>SUM(AH144/AE144*100)</f>
        <v>#DIV/0!</v>
      </c>
      <c r="AJ144" s="363"/>
      <c r="AK144" s="350"/>
      <c r="AL144" s="351"/>
      <c r="AM144" s="454"/>
      <c r="AN144" s="452" t="e">
        <f>SUM(AM144/AJ144*100)</f>
        <v>#DIV/0!</v>
      </c>
      <c r="AO144" s="181"/>
      <c r="AP144" s="178"/>
      <c r="AQ144" s="178"/>
      <c r="AR144" s="178"/>
      <c r="AS144" s="178" t="e">
        <f t="shared" ref="AS144:AS149" si="290">SUM(AR144/AO144*100)</f>
        <v>#DIV/0!</v>
      </c>
      <c r="AT144" s="178"/>
      <c r="AU144" s="178"/>
      <c r="AV144" s="178"/>
      <c r="AW144" s="178"/>
      <c r="AX144" s="178" t="e">
        <f>SUM(AW144/AT144*100)</f>
        <v>#DIV/0!</v>
      </c>
      <c r="AY144" s="178"/>
      <c r="AZ144" s="178"/>
      <c r="BA144" s="179" t="e">
        <f>SUM(AZ144/AY144*100)</f>
        <v>#DIV/0!</v>
      </c>
      <c r="BB144" s="651"/>
    </row>
    <row r="145" spans="1:58" ht="21.75" hidden="1" customHeight="1" x14ac:dyDescent="0.25">
      <c r="A145" s="131"/>
      <c r="B145" s="1025"/>
      <c r="C145" s="1025"/>
      <c r="D145" s="612" t="s">
        <v>232</v>
      </c>
      <c r="E145" s="148">
        <f t="shared" si="283"/>
        <v>0</v>
      </c>
      <c r="F145" s="148">
        <f t="shared" si="288"/>
        <v>0</v>
      </c>
      <c r="G145" s="149" t="e">
        <f t="shared" si="281"/>
        <v>#DIV/0!</v>
      </c>
      <c r="H145" s="236"/>
      <c r="I145" s="236"/>
      <c r="J145" s="237"/>
      <c r="K145" s="236"/>
      <c r="L145" s="236"/>
      <c r="M145" s="236"/>
      <c r="N145" s="433"/>
      <c r="O145" s="433"/>
      <c r="P145" s="244" t="e">
        <f t="shared" ref="P145:P146" si="291">SUM(O145/N145*100)</f>
        <v>#DIV/0!</v>
      </c>
      <c r="Q145" s="285"/>
      <c r="R145" s="285"/>
      <c r="S145" s="285"/>
      <c r="T145" s="285"/>
      <c r="U145" s="285"/>
      <c r="V145" s="285"/>
      <c r="W145" s="285"/>
      <c r="X145" s="285"/>
      <c r="Y145" s="285"/>
      <c r="Z145" s="364"/>
      <c r="AA145" s="368"/>
      <c r="AB145" s="369"/>
      <c r="AC145" s="364"/>
      <c r="AD145" s="370"/>
      <c r="AE145" s="364"/>
      <c r="AF145" s="368"/>
      <c r="AG145" s="369"/>
      <c r="AH145" s="364"/>
      <c r="AI145" s="364" t="e">
        <f t="shared" ref="AI145:AI146" si="292">SUM(AH145/AE145*100)</f>
        <v>#DIV/0!</v>
      </c>
      <c r="AJ145" s="363"/>
      <c r="AK145" s="350"/>
      <c r="AL145" s="351"/>
      <c r="AM145" s="454"/>
      <c r="AN145" s="452" t="e">
        <f>SUM(AM145/AJ145*100)</f>
        <v>#DIV/0!</v>
      </c>
      <c r="AO145" s="181"/>
      <c r="AP145" s="178"/>
      <c r="AQ145" s="178"/>
      <c r="AR145" s="178"/>
      <c r="AS145" s="178" t="e">
        <f t="shared" si="290"/>
        <v>#DIV/0!</v>
      </c>
      <c r="AT145" s="178"/>
      <c r="AU145" s="178"/>
      <c r="AV145" s="178"/>
      <c r="AW145" s="178"/>
      <c r="AX145" s="178" t="e">
        <f>SUM(AW145/AT145*100)</f>
        <v>#DIV/0!</v>
      </c>
      <c r="AY145" s="178"/>
      <c r="AZ145" s="178"/>
      <c r="BA145" s="179" t="e">
        <f t="shared" ref="BA145" si="293">SUM(AZ145/AY145*100)</f>
        <v>#DIV/0!</v>
      </c>
      <c r="BB145" s="651"/>
    </row>
    <row r="146" spans="1:58" ht="48.75" hidden="1" customHeight="1" x14ac:dyDescent="0.25">
      <c r="A146" s="131"/>
      <c r="B146" s="1025"/>
      <c r="C146" s="1025"/>
      <c r="D146" s="717" t="s">
        <v>386</v>
      </c>
      <c r="E146" s="146">
        <f t="shared" si="283"/>
        <v>0</v>
      </c>
      <c r="F146" s="148">
        <f t="shared" si="288"/>
        <v>0</v>
      </c>
      <c r="G146" s="149" t="e">
        <f t="shared" si="281"/>
        <v>#DIV/0!</v>
      </c>
      <c r="H146" s="236"/>
      <c r="I146" s="236"/>
      <c r="J146" s="237"/>
      <c r="K146" s="236"/>
      <c r="L146" s="236"/>
      <c r="M146" s="236"/>
      <c r="N146" s="236">
        <v>0</v>
      </c>
      <c r="O146" s="236">
        <v>0</v>
      </c>
      <c r="P146" s="244" t="e">
        <f t="shared" si="291"/>
        <v>#DIV/0!</v>
      </c>
      <c r="Q146" s="285"/>
      <c r="R146" s="285"/>
      <c r="S146" s="285"/>
      <c r="T146" s="285"/>
      <c r="U146" s="285"/>
      <c r="V146" s="285"/>
      <c r="W146" s="285"/>
      <c r="X146" s="285"/>
      <c r="Y146" s="285"/>
      <c r="Z146" s="364"/>
      <c r="AA146" s="368"/>
      <c r="AB146" s="369"/>
      <c r="AC146" s="364"/>
      <c r="AD146" s="370"/>
      <c r="AE146" s="364"/>
      <c r="AF146" s="368"/>
      <c r="AG146" s="369"/>
      <c r="AH146" s="364"/>
      <c r="AI146" s="364" t="e">
        <f t="shared" si="292"/>
        <v>#DIV/0!</v>
      </c>
      <c r="AJ146" s="364"/>
      <c r="AK146" s="368"/>
      <c r="AL146" s="369"/>
      <c r="AM146" s="364"/>
      <c r="AN146" s="370"/>
      <c r="AO146" s="179"/>
      <c r="AP146" s="178"/>
      <c r="AQ146" s="178"/>
      <c r="AR146" s="178">
        <v>0</v>
      </c>
      <c r="AS146" s="178" t="e">
        <f t="shared" si="290"/>
        <v>#DIV/0!</v>
      </c>
      <c r="AT146" s="178"/>
      <c r="AU146" s="178"/>
      <c r="AV146" s="178"/>
      <c r="AW146" s="178"/>
      <c r="AX146" s="178"/>
      <c r="AY146" s="178"/>
      <c r="AZ146" s="178"/>
      <c r="BA146" s="178"/>
      <c r="BB146" s="651"/>
    </row>
    <row r="147" spans="1:58" s="125" customFormat="1" x14ac:dyDescent="0.25">
      <c r="A147" s="1144"/>
      <c r="B147" s="1137" t="s">
        <v>221</v>
      </c>
      <c r="C147" s="1139"/>
      <c r="D147" s="700" t="s">
        <v>5</v>
      </c>
      <c r="E147" s="523">
        <f t="shared" si="283"/>
        <v>45345.864050000004</v>
      </c>
      <c r="F147" s="523">
        <f t="shared" si="288"/>
        <v>35582.893190000003</v>
      </c>
      <c r="G147" s="524">
        <f t="shared" si="281"/>
        <v>78.469986040546075</v>
      </c>
      <c r="H147" s="252">
        <f t="shared" ref="H147:I149" si="294">SUM(H95,H65,H29)</f>
        <v>3</v>
      </c>
      <c r="I147" s="252">
        <f t="shared" si="294"/>
        <v>3</v>
      </c>
      <c r="J147" s="253">
        <f>SUM(I147/H147*100)</f>
        <v>100</v>
      </c>
      <c r="K147" s="252">
        <f>SUM(K95,K65,K29)</f>
        <v>159</v>
      </c>
      <c r="L147" s="252">
        <f>SUM(L95,L65,L29)</f>
        <v>159</v>
      </c>
      <c r="M147" s="253">
        <f>SUM(L147/K147*100)</f>
        <v>100</v>
      </c>
      <c r="N147" s="252">
        <f>SUM(N95,N65,N29)</f>
        <v>3964.2814599999997</v>
      </c>
      <c r="O147" s="252">
        <f>SUM(O95,O65,O29)</f>
        <v>3964.2814599999997</v>
      </c>
      <c r="P147" s="639">
        <f>SUM(O147/N147*100)</f>
        <v>100</v>
      </c>
      <c r="Q147" s="507">
        <f>SUM(Q95,Q65,Q29)</f>
        <v>1904.16317</v>
      </c>
      <c r="R147" s="507">
        <f>SUM(R95,R65,R29)</f>
        <v>1904.16317</v>
      </c>
      <c r="S147" s="508">
        <f>SUM(R147/Q147*100)</f>
        <v>100</v>
      </c>
      <c r="T147" s="507">
        <f>SUM(T95,T65,T29)</f>
        <v>452.26963999999998</v>
      </c>
      <c r="U147" s="507">
        <f>SUM(U95,U65,U29)</f>
        <v>452.26963999999998</v>
      </c>
      <c r="V147" s="508">
        <f>SUM(U147/T147*100)</f>
        <v>100</v>
      </c>
      <c r="W147" s="507">
        <f>SUM(W95,W65,W29)</f>
        <v>8950.2717900000007</v>
      </c>
      <c r="X147" s="507">
        <f>SUM(X95,X65,X29)</f>
        <v>8950.2717900000007</v>
      </c>
      <c r="Y147" s="508">
        <f>SUM(X147/W147*100)</f>
        <v>100</v>
      </c>
      <c r="Z147" s="388">
        <f>SUM(Z95,Z65,Z29)</f>
        <v>1277.36868</v>
      </c>
      <c r="AA147" s="388">
        <f>SUM(AA95,AA65,AA29)</f>
        <v>290.93813999999998</v>
      </c>
      <c r="AB147" s="389"/>
      <c r="AC147" s="388">
        <f>SUM(AC95,AC65,AC29)</f>
        <v>1277.36868</v>
      </c>
      <c r="AD147" s="510">
        <f>SUM(AC147/Z147*100)</f>
        <v>100</v>
      </c>
      <c r="AE147" s="388">
        <f>SUM(AE95,AE65,AE29)</f>
        <v>3790.0659100000003</v>
      </c>
      <c r="AF147" s="511"/>
      <c r="AG147" s="512"/>
      <c r="AH147" s="388">
        <f>SUM(AH95,AH65,AH29)</f>
        <v>3790.0659100000003</v>
      </c>
      <c r="AI147" s="510">
        <f>SUM(AH147/AE147*100)</f>
        <v>100</v>
      </c>
      <c r="AJ147" s="388">
        <f>SUM(AJ95,AJ65,AJ29)</f>
        <v>12744.943740000001</v>
      </c>
      <c r="AK147" s="511"/>
      <c r="AL147" s="512"/>
      <c r="AM147" s="388">
        <f>SUM(AM95,AM65,AM29)</f>
        <v>12744.943740000001</v>
      </c>
      <c r="AN147" s="510">
        <f>SUM(AM147/AJ147*100)</f>
        <v>100</v>
      </c>
      <c r="AO147" s="517">
        <f>SUM(AO95,AO65,AO29)</f>
        <v>1309.1606400000001</v>
      </c>
      <c r="AP147" s="518"/>
      <c r="AQ147" s="518"/>
      <c r="AR147" s="517">
        <f>SUM(AR95,AR65,AR29)</f>
        <v>1309.1606400000001</v>
      </c>
      <c r="AS147" s="519">
        <f t="shared" si="290"/>
        <v>100</v>
      </c>
      <c r="AT147" s="517">
        <f>SUM(AT95,AT65,AT29)</f>
        <v>2139.4381400000002</v>
      </c>
      <c r="AU147" s="520"/>
      <c r="AV147" s="520"/>
      <c r="AW147" s="517">
        <f>SUM(AW95,AW65,AW29)</f>
        <v>1028.36816</v>
      </c>
      <c r="AX147" s="519">
        <f>SUM(AW147/AT147*100)</f>
        <v>48.067207028477107</v>
      </c>
      <c r="AY147" s="517">
        <f>SUM(AY95,AY65,AY29)</f>
        <v>8651.9008799999992</v>
      </c>
      <c r="AZ147" s="517">
        <f>SUM(AZ95,AZ65,AZ29)</f>
        <v>0</v>
      </c>
      <c r="BA147" s="519">
        <f>SUM(AZ147/AY147*100)</f>
        <v>0</v>
      </c>
      <c r="BB147" s="1133"/>
      <c r="BC147" s="804">
        <f>SUM(H147,K147,N147,Q147,T147,W147,Z147,AE147,AJ147)</f>
        <v>33245.364390000002</v>
      </c>
      <c r="BD147" s="774">
        <f t="shared" ref="BD147:BD149" si="295">SUM(H147,K147,N147,Q147,T147,W147)</f>
        <v>15432.986060000001</v>
      </c>
      <c r="BE147" s="863">
        <f>SUM(H147,K147,N147)</f>
        <v>4126.2814600000002</v>
      </c>
      <c r="BF147" s="916"/>
    </row>
    <row r="148" spans="1:58" s="125" customFormat="1" x14ac:dyDescent="0.25">
      <c r="A148" s="1145"/>
      <c r="B148" s="1138"/>
      <c r="C148" s="1140"/>
      <c r="D148" s="718" t="s">
        <v>7</v>
      </c>
      <c r="E148" s="839">
        <f t="shared" si="283"/>
        <v>45345.864050000004</v>
      </c>
      <c r="F148" s="523">
        <f t="shared" ref="F148:F149" si="296">SUM(I148,L148,O148,R148,U148,X148,AC148,AH148,AM148,AR148,AW148,AZ148)</f>
        <v>35582.893190000003</v>
      </c>
      <c r="G148" s="524">
        <f t="shared" si="281"/>
        <v>78.469986040546075</v>
      </c>
      <c r="H148" s="252">
        <f t="shared" si="294"/>
        <v>3</v>
      </c>
      <c r="I148" s="252">
        <f t="shared" si="294"/>
        <v>3</v>
      </c>
      <c r="J148" s="253">
        <f>SUM(I148/H148*100)</f>
        <v>100</v>
      </c>
      <c r="K148" s="252">
        <f t="shared" ref="K148:L148" si="297">SUM(K96,K66,K30)</f>
        <v>159</v>
      </c>
      <c r="L148" s="252">
        <f t="shared" si="297"/>
        <v>159</v>
      </c>
      <c r="M148" s="253">
        <f>SUM(L148/K148*100)</f>
        <v>100</v>
      </c>
      <c r="N148" s="252">
        <f t="shared" ref="N148:O148" si="298">SUM(N96,N66,N30)</f>
        <v>3964.2814599999997</v>
      </c>
      <c r="O148" s="252">
        <f t="shared" si="298"/>
        <v>3964.2814599999997</v>
      </c>
      <c r="P148" s="639">
        <f>SUM(O148/N148*100)</f>
        <v>100</v>
      </c>
      <c r="Q148" s="507">
        <f t="shared" ref="Q148:R148" si="299">SUM(Q96,Q66,Q30)</f>
        <v>1904.16317</v>
      </c>
      <c r="R148" s="507">
        <f t="shared" si="299"/>
        <v>1904.16317</v>
      </c>
      <c r="S148" s="508">
        <f>SUM(R148/Q148*100)</f>
        <v>100</v>
      </c>
      <c r="T148" s="507">
        <f t="shared" ref="T148:U148" si="300">SUM(T96,T66,T30)</f>
        <v>452.26963999999998</v>
      </c>
      <c r="U148" s="507">
        <f t="shared" si="300"/>
        <v>452.26963999999998</v>
      </c>
      <c r="V148" s="508">
        <f>SUM(U148/T148*100)</f>
        <v>100</v>
      </c>
      <c r="W148" s="507">
        <f t="shared" ref="W148:X148" si="301">SUM(W96,W66,W30)</f>
        <v>8950.2717900000007</v>
      </c>
      <c r="X148" s="507">
        <f t="shared" si="301"/>
        <v>8950.2717900000007</v>
      </c>
      <c r="Y148" s="508">
        <f>SUM(X148/W148*100)</f>
        <v>100</v>
      </c>
      <c r="Z148" s="388">
        <f t="shared" ref="Z148:AA148" si="302">SUM(Z96,Z66,Z30)</f>
        <v>1277.36868</v>
      </c>
      <c r="AA148" s="388">
        <f t="shared" si="302"/>
        <v>248.93024</v>
      </c>
      <c r="AB148" s="390"/>
      <c r="AC148" s="388">
        <f t="shared" ref="AC148" si="303">SUM(AC96,AC66,AC30)</f>
        <v>1277.36868</v>
      </c>
      <c r="AD148" s="510">
        <f t="shared" ref="AD148:AD149" si="304">SUM(AC148/Z148*100)</f>
        <v>100</v>
      </c>
      <c r="AE148" s="388">
        <f t="shared" ref="AE148" si="305">SUM(AE96,AE66,AE30)</f>
        <v>3790.0659100000003</v>
      </c>
      <c r="AF148" s="513"/>
      <c r="AG148" s="514"/>
      <c r="AH148" s="388">
        <f t="shared" ref="AH148" si="306">SUM(AH96,AH66,AH30)</f>
        <v>3790.0659100000003</v>
      </c>
      <c r="AI148" s="510">
        <f t="shared" ref="AI148:AI149" si="307">SUM(AH148/AE148*100)</f>
        <v>100</v>
      </c>
      <c r="AJ148" s="388">
        <f t="shared" ref="AJ148" si="308">SUM(AJ96,AJ66,AJ30)</f>
        <v>12744.943740000001</v>
      </c>
      <c r="AK148" s="513"/>
      <c r="AL148" s="514"/>
      <c r="AM148" s="388">
        <f t="shared" ref="AM148:AO148" si="309">SUM(AM96,AM66,AM30)</f>
        <v>12744.943740000001</v>
      </c>
      <c r="AN148" s="510">
        <f t="shared" ref="AN148:AN149" si="310">SUM(AM148/AJ148*100)</f>
        <v>100</v>
      </c>
      <c r="AO148" s="517">
        <f t="shared" si="309"/>
        <v>1309.1606400000001</v>
      </c>
      <c r="AP148" s="521"/>
      <c r="AQ148" s="521"/>
      <c r="AR148" s="517">
        <f t="shared" ref="AR148" si="311">SUM(AR96,AR66,AR30)</f>
        <v>1309.1606400000001</v>
      </c>
      <c r="AS148" s="519">
        <f t="shared" si="290"/>
        <v>100</v>
      </c>
      <c r="AT148" s="517">
        <f t="shared" ref="AT148" si="312">SUM(AT96,AT66,AT30)</f>
        <v>2139.4381400000002</v>
      </c>
      <c r="AU148" s="522"/>
      <c r="AV148" s="522"/>
      <c r="AW148" s="517">
        <f t="shared" ref="AW148" si="313">SUM(AW96,AW66,AW30)</f>
        <v>1028.36816</v>
      </c>
      <c r="AX148" s="519">
        <f t="shared" ref="AX148:AX149" si="314">SUM(AW148/AT148*100)</f>
        <v>48.067207028477107</v>
      </c>
      <c r="AY148" s="517">
        <f t="shared" ref="AY148:AZ148" si="315">SUM(AY96,AY66,AY30)</f>
        <v>8651.9008799999992</v>
      </c>
      <c r="AZ148" s="517">
        <f t="shared" si="315"/>
        <v>0</v>
      </c>
      <c r="BA148" s="519">
        <f>SUM(AZ148/AY148*100)</f>
        <v>0</v>
      </c>
      <c r="BB148" s="1134"/>
      <c r="BC148" s="664">
        <f t="shared" ref="BC148:BC149" si="316">SUM(H148,K148,N148,Q148,T148,W148,Z148,AE148,AJ148)</f>
        <v>33245.364390000002</v>
      </c>
      <c r="BD148" s="774">
        <f t="shared" si="295"/>
        <v>15432.986060000001</v>
      </c>
      <c r="BE148" s="863">
        <f t="shared" ref="BE148:BE149" si="317">SUM(H148,K148,N148)</f>
        <v>4126.2814600000002</v>
      </c>
      <c r="BF148" s="916"/>
    </row>
    <row r="149" spans="1:58" s="125" customFormat="1" ht="31.5" x14ac:dyDescent="0.25">
      <c r="A149" s="1145"/>
      <c r="B149" s="1138"/>
      <c r="C149" s="1140"/>
      <c r="D149" s="717" t="s">
        <v>386</v>
      </c>
      <c r="E149" s="523">
        <f t="shared" ref="E149" si="318">SUM(H149,K149,N149,Q149,T149,W149,Z149,AE149,AJ149,AO149,AT149,AY149)</f>
        <v>5137.5429100000001</v>
      </c>
      <c r="F149" s="523">
        <f t="shared" si="296"/>
        <v>3832.9065399999999</v>
      </c>
      <c r="G149" s="524">
        <f t="shared" si="281"/>
        <v>74.605830202204572</v>
      </c>
      <c r="H149" s="252">
        <f t="shared" si="294"/>
        <v>0</v>
      </c>
      <c r="I149" s="252">
        <f t="shared" si="294"/>
        <v>0</v>
      </c>
      <c r="J149" s="253" t="e">
        <f>SUM(I149/H149*100)</f>
        <v>#DIV/0!</v>
      </c>
      <c r="K149" s="252">
        <f t="shared" ref="K149:L149" si="319">SUM(K97,K67,K31)</f>
        <v>0</v>
      </c>
      <c r="L149" s="252">
        <f t="shared" si="319"/>
        <v>0</v>
      </c>
      <c r="M149" s="253" t="e">
        <f>SUM(L149/K149*100)</f>
        <v>#DIV/0!</v>
      </c>
      <c r="N149" s="252">
        <f t="shared" ref="N149:O149" si="320">SUM(N97,N67,N31)</f>
        <v>970.87627999999995</v>
      </c>
      <c r="O149" s="252">
        <f t="shared" si="320"/>
        <v>970.87627999999995</v>
      </c>
      <c r="P149" s="639">
        <f>SUM(O149/N149*100)</f>
        <v>100</v>
      </c>
      <c r="Q149" s="507">
        <f t="shared" ref="Q149:R149" si="321">SUM(Q97,Q67,Q31)</f>
        <v>869.78013999999996</v>
      </c>
      <c r="R149" s="507">
        <f t="shared" si="321"/>
        <v>869.78013999999996</v>
      </c>
      <c r="S149" s="509">
        <f>SUM(R149/Q149*100)</f>
        <v>100</v>
      </c>
      <c r="T149" s="507">
        <f t="shared" ref="T149:U149" si="322">SUM(T97,T67,T31)</f>
        <v>315.93813999999998</v>
      </c>
      <c r="U149" s="507">
        <f t="shared" si="322"/>
        <v>315.93813999999998</v>
      </c>
      <c r="V149" s="508">
        <f>SUM(U149/T149*100)</f>
        <v>100</v>
      </c>
      <c r="W149" s="507">
        <f t="shared" ref="W149:X149" si="323">SUM(W97,W67,W31)</f>
        <v>80</v>
      </c>
      <c r="X149" s="507">
        <f t="shared" si="323"/>
        <v>80</v>
      </c>
      <c r="Y149" s="508">
        <f>SUM(X149/W149*100)</f>
        <v>100</v>
      </c>
      <c r="Z149" s="388">
        <f t="shared" ref="Z149:AA149" si="324">SUM(Z97,Z67,Z31)</f>
        <v>290</v>
      </c>
      <c r="AA149" s="388">
        <f t="shared" si="324"/>
        <v>0</v>
      </c>
      <c r="AB149" s="391"/>
      <c r="AC149" s="388">
        <f t="shared" ref="AC149" si="325">SUM(AC97,AC67,AC31)</f>
        <v>290.93813999999998</v>
      </c>
      <c r="AD149" s="510">
        <f t="shared" si="304"/>
        <v>100.32349655172412</v>
      </c>
      <c r="AE149" s="388">
        <f t="shared" ref="AE149" si="326">SUM(AE97,AE67,AE31)</f>
        <v>305.93441999999999</v>
      </c>
      <c r="AF149" s="515"/>
      <c r="AG149" s="516"/>
      <c r="AH149" s="388">
        <f t="shared" ref="AH149" si="327">SUM(AH97,AH67,AH31)</f>
        <v>305.93441999999999</v>
      </c>
      <c r="AI149" s="510">
        <f t="shared" si="307"/>
        <v>100</v>
      </c>
      <c r="AJ149" s="388">
        <f t="shared" ref="AJ149" si="328">SUM(AJ97,AJ67,AJ31)</f>
        <v>377.56313999999998</v>
      </c>
      <c r="AK149" s="515"/>
      <c r="AL149" s="516"/>
      <c r="AM149" s="388">
        <f t="shared" ref="AM149:AO149" si="329">SUM(AM97,AM67,AM31)</f>
        <v>377.56313999999998</v>
      </c>
      <c r="AN149" s="510">
        <f t="shared" si="310"/>
        <v>100</v>
      </c>
      <c r="AO149" s="517">
        <f t="shared" si="329"/>
        <v>315.93813999999998</v>
      </c>
      <c r="AP149" s="521"/>
      <c r="AQ149" s="521"/>
      <c r="AR149" s="517">
        <f t="shared" ref="AR149" si="330">SUM(AR97,AR67,AR31)</f>
        <v>315.93813999999998</v>
      </c>
      <c r="AS149" s="519">
        <f t="shared" si="290"/>
        <v>100</v>
      </c>
      <c r="AT149" s="517">
        <f t="shared" ref="AT149" si="331">SUM(AT97,AT67,AT31)</f>
        <v>305.93813999999998</v>
      </c>
      <c r="AU149" s="522"/>
      <c r="AV149" s="522"/>
      <c r="AW149" s="517">
        <f t="shared" ref="AW149" si="332">SUM(AW97,AW67,AW31)</f>
        <v>305.93813999999998</v>
      </c>
      <c r="AX149" s="519">
        <f t="shared" si="314"/>
        <v>100</v>
      </c>
      <c r="AY149" s="517">
        <f t="shared" ref="AY149:AZ149" si="333">SUM(AY97,AY67,AY31)</f>
        <v>1305.5745099999999</v>
      </c>
      <c r="AZ149" s="517">
        <f t="shared" si="333"/>
        <v>0</v>
      </c>
      <c r="BA149" s="519">
        <f>SUM(AZ149/AY149*100)</f>
        <v>0</v>
      </c>
      <c r="BB149" s="1134"/>
      <c r="BC149" s="664">
        <f t="shared" si="316"/>
        <v>3210.0921199999993</v>
      </c>
      <c r="BD149" s="774">
        <f t="shared" si="295"/>
        <v>2236.5945599999995</v>
      </c>
      <c r="BE149" s="863">
        <f t="shared" si="317"/>
        <v>970.87627999999995</v>
      </c>
      <c r="BF149" s="916"/>
    </row>
    <row r="150" spans="1:58" ht="15.75" customHeight="1" x14ac:dyDescent="0.25">
      <c r="A150" s="1141" t="s">
        <v>237</v>
      </c>
      <c r="B150" s="1142"/>
      <c r="C150" s="1142"/>
      <c r="D150" s="1142"/>
      <c r="E150" s="1142"/>
      <c r="F150" s="1142"/>
      <c r="G150" s="1142"/>
      <c r="H150" s="1142"/>
      <c r="I150" s="1142"/>
      <c r="J150" s="1142"/>
      <c r="K150" s="1142"/>
      <c r="L150" s="1142"/>
      <c r="M150" s="1142"/>
      <c r="N150" s="1142"/>
      <c r="O150" s="1142"/>
      <c r="P150" s="1142"/>
      <c r="Q150" s="1142"/>
      <c r="R150" s="1142"/>
      <c r="S150" s="1142"/>
      <c r="T150" s="1142"/>
      <c r="U150" s="1142"/>
      <c r="V150" s="1142"/>
      <c r="W150" s="1142"/>
      <c r="X150" s="1142"/>
      <c r="Y150" s="1142"/>
      <c r="Z150" s="1142"/>
      <c r="AA150" s="1142"/>
      <c r="AB150" s="1142"/>
      <c r="AC150" s="1142"/>
      <c r="AD150" s="1142"/>
      <c r="AE150" s="1142"/>
      <c r="AF150" s="1142"/>
      <c r="AG150" s="1142"/>
      <c r="AH150" s="1142"/>
      <c r="AI150" s="1142"/>
      <c r="AJ150" s="1142"/>
      <c r="AK150" s="1142"/>
      <c r="AL150" s="1142"/>
      <c r="AM150" s="1142"/>
      <c r="AN150" s="1142"/>
      <c r="AO150" s="1142"/>
      <c r="AP150" s="1142"/>
      <c r="AQ150" s="1142"/>
      <c r="AR150" s="1142"/>
      <c r="AS150" s="1142"/>
      <c r="AT150" s="1142"/>
      <c r="AU150" s="1142"/>
      <c r="AV150" s="1142"/>
      <c r="AW150" s="1142"/>
      <c r="AX150" s="1142"/>
      <c r="AY150" s="1142"/>
      <c r="AZ150" s="1142"/>
      <c r="BA150" s="1142"/>
      <c r="BB150" s="1143"/>
    </row>
    <row r="151" spans="1:58" s="530" customFormat="1" ht="22.5" customHeight="1" x14ac:dyDescent="0.25">
      <c r="A151" s="568" t="s">
        <v>287</v>
      </c>
      <c r="B151" s="1135" t="s">
        <v>362</v>
      </c>
      <c r="C151" s="1024" t="s">
        <v>404</v>
      </c>
      <c r="D151" s="704" t="s">
        <v>5</v>
      </c>
      <c r="E151" s="601">
        <f t="shared" ref="E151:E153" si="334">SUM(H151,K151,N151,Q151,T151,W151,Z151,AE151,AJ151,AO151,AT151,AY151)</f>
        <v>250</v>
      </c>
      <c r="F151" s="601">
        <f t="shared" ref="F151:F153" si="335">SUM(I151,L151,O151,R151,U151,X151,AC151,AH151,AM151,AR151,AW151,AZ151)</f>
        <v>250</v>
      </c>
      <c r="G151" s="385">
        <f t="shared" ref="G151:G160" si="336">SUM(F151/E151*100)</f>
        <v>100</v>
      </c>
      <c r="H151" s="157">
        <f>SUM(H154,H167,H176)</f>
        <v>0</v>
      </c>
      <c r="I151" s="157">
        <f>SUM(I154,I167,I176)</f>
        <v>0</v>
      </c>
      <c r="J151" s="158" t="e">
        <f t="shared" ref="J151:J156" si="337">SUM(I151/H151*100)</f>
        <v>#DIV/0!</v>
      </c>
      <c r="K151" s="157">
        <f>SUM(K154,K167,K176)</f>
        <v>0</v>
      </c>
      <c r="L151" s="157">
        <f>SUM(L154,L167,L176)</f>
        <v>0</v>
      </c>
      <c r="M151" s="158" t="e">
        <f t="shared" ref="M151:M159" si="338">SUM(L151/K151*100)</f>
        <v>#DIV/0!</v>
      </c>
      <c r="N151" s="157">
        <f>SUM(N154,N167,N176)</f>
        <v>250</v>
      </c>
      <c r="O151" s="157">
        <f>SUM(O154,O167,O176)</f>
        <v>250</v>
      </c>
      <c r="P151" s="158">
        <f t="shared" ref="P151:P160" si="339">SUM(O151/N151*100)</f>
        <v>100</v>
      </c>
      <c r="Q151" s="598">
        <f>SUM(Q154,Q167,Q176)</f>
        <v>0</v>
      </c>
      <c r="R151" s="598">
        <f>SUM(R154,R167,R176)</f>
        <v>0</v>
      </c>
      <c r="S151" s="599" t="e">
        <f t="shared" ref="S151:S158" si="340">SUM(R151/Q151*100)</f>
        <v>#DIV/0!</v>
      </c>
      <c r="T151" s="598">
        <f>SUM(T154,T167,T176)</f>
        <v>0</v>
      </c>
      <c r="U151" s="598">
        <f>SUM(U154,U167,U176)</f>
        <v>0</v>
      </c>
      <c r="V151" s="599" t="e">
        <f t="shared" ref="V151:V156" si="341">SUM(U151/T151*100)</f>
        <v>#DIV/0!</v>
      </c>
      <c r="W151" s="598">
        <f>SUM(W154,W167,W176)</f>
        <v>0</v>
      </c>
      <c r="X151" s="598">
        <f>SUM(X154,X167,X176)</f>
        <v>0</v>
      </c>
      <c r="Y151" s="160" t="e">
        <f t="shared" ref="Y151:Y156" si="342">SUM(X151/W151*100)</f>
        <v>#DIV/0!</v>
      </c>
      <c r="Z151" s="392">
        <f>SUM(Z154,Z167,Z176)</f>
        <v>0</v>
      </c>
      <c r="AA151" s="393"/>
      <c r="AB151" s="394"/>
      <c r="AC151" s="392">
        <f>SUM(AC154,AC167,AC176)</f>
        <v>0</v>
      </c>
      <c r="AD151" s="352" t="e">
        <f t="shared" ref="AD151:AD156" si="343">SUM(AC151/Z151*100)</f>
        <v>#DIV/0!</v>
      </c>
      <c r="AE151" s="392">
        <f>SUM(AE154,AE167,AE176)</f>
        <v>0</v>
      </c>
      <c r="AF151" s="393"/>
      <c r="AG151" s="394"/>
      <c r="AH151" s="392">
        <f>SUM(AH154,AH167,AH176)</f>
        <v>0</v>
      </c>
      <c r="AI151" s="352" t="e">
        <f t="shared" ref="AI151:AI156" si="344">SUM(AH151/AE151*100)</f>
        <v>#DIV/0!</v>
      </c>
      <c r="AJ151" s="392">
        <f>SUM(AJ154,AJ167,AJ176)</f>
        <v>0</v>
      </c>
      <c r="AK151" s="393"/>
      <c r="AL151" s="394"/>
      <c r="AM151" s="392">
        <f>SUM(AM154,AM167,AM176)</f>
        <v>0</v>
      </c>
      <c r="AN151" s="395" t="e">
        <f t="shared" ref="AN151:AN156" si="345">SUM(AM151/AJ151*100)</f>
        <v>#DIV/0!</v>
      </c>
      <c r="AO151" s="182">
        <f>SUM(AO154,AO167,AO176)</f>
        <v>0</v>
      </c>
      <c r="AP151" s="177"/>
      <c r="AQ151" s="177"/>
      <c r="AR151" s="182">
        <f>SUM(AR154,AR167,AR176)</f>
        <v>0</v>
      </c>
      <c r="AS151" s="177" t="e">
        <f t="shared" ref="AS151:AS156" si="346">SUM(AR151/AO151*100)</f>
        <v>#DIV/0!</v>
      </c>
      <c r="AT151" s="182">
        <f>SUM(AT154,AT167,AT176)</f>
        <v>0</v>
      </c>
      <c r="AU151" s="183"/>
      <c r="AV151" s="184"/>
      <c r="AW151" s="182">
        <f>SUM(AW154,AW167,AW176)</f>
        <v>0</v>
      </c>
      <c r="AX151" s="177" t="e">
        <f t="shared" ref="AX151:AX156" si="347">SUM(AW151/AT151*100)</f>
        <v>#DIV/0!</v>
      </c>
      <c r="AY151" s="182">
        <f>SUM(AY154,AY167,AY176)</f>
        <v>0</v>
      </c>
      <c r="AZ151" s="182">
        <f>SUM(AZ154,AZ167,AZ176)</f>
        <v>0</v>
      </c>
      <c r="BA151" s="177" t="e">
        <f t="shared" ref="BA151:BA156" si="348">SUM(AZ151/AY151*100)</f>
        <v>#DIV/0!</v>
      </c>
      <c r="BB151" s="656"/>
      <c r="BC151" s="664">
        <f>SUM(H151,K151,N151,Q151,T151,W151,Z151,AE151,AJ151)</f>
        <v>250</v>
      </c>
      <c r="BD151" s="765"/>
      <c r="BE151" s="861"/>
      <c r="BF151" s="912"/>
    </row>
    <row r="152" spans="1:58" s="530" customFormat="1" ht="22.5" customHeight="1" x14ac:dyDescent="0.25">
      <c r="A152" s="569"/>
      <c r="B152" s="1136"/>
      <c r="C152" s="1025"/>
      <c r="D152" s="719" t="s">
        <v>7</v>
      </c>
      <c r="E152" s="601">
        <f t="shared" si="334"/>
        <v>250</v>
      </c>
      <c r="F152" s="601">
        <f t="shared" si="335"/>
        <v>250</v>
      </c>
      <c r="G152" s="385">
        <f t="shared" si="336"/>
        <v>100</v>
      </c>
      <c r="H152" s="157">
        <f t="shared" ref="H152:I153" si="349">SUM(H155,H168,H177)</f>
        <v>0</v>
      </c>
      <c r="I152" s="157">
        <f t="shared" si="349"/>
        <v>0</v>
      </c>
      <c r="J152" s="158" t="e">
        <f t="shared" si="337"/>
        <v>#DIV/0!</v>
      </c>
      <c r="K152" s="157">
        <f t="shared" ref="K152:L152" si="350">SUM(K155,K168,K177)</f>
        <v>0</v>
      </c>
      <c r="L152" s="157">
        <f t="shared" si="350"/>
        <v>0</v>
      </c>
      <c r="M152" s="158" t="e">
        <f t="shared" si="338"/>
        <v>#DIV/0!</v>
      </c>
      <c r="N152" s="157">
        <f t="shared" ref="N152:O152" si="351">SUM(N155,N168,N177)</f>
        <v>250</v>
      </c>
      <c r="O152" s="157">
        <f t="shared" si="351"/>
        <v>250</v>
      </c>
      <c r="P152" s="158">
        <f t="shared" si="339"/>
        <v>100</v>
      </c>
      <c r="Q152" s="598">
        <f t="shared" ref="Q152:R152" si="352">SUM(Q155,Q168,Q177)</f>
        <v>0</v>
      </c>
      <c r="R152" s="598">
        <f t="shared" si="352"/>
        <v>0</v>
      </c>
      <c r="S152" s="599" t="e">
        <f t="shared" si="340"/>
        <v>#DIV/0!</v>
      </c>
      <c r="T152" s="598">
        <f t="shared" ref="T152:U152" si="353">SUM(T155,T168,T177)</f>
        <v>0</v>
      </c>
      <c r="U152" s="598">
        <f t="shared" si="353"/>
        <v>0</v>
      </c>
      <c r="V152" s="599" t="e">
        <f t="shared" si="341"/>
        <v>#DIV/0!</v>
      </c>
      <c r="W152" s="598">
        <f t="shared" ref="W152:X152" si="354">SUM(W155,W168,W177)</f>
        <v>0</v>
      </c>
      <c r="X152" s="598">
        <f t="shared" si="354"/>
        <v>0</v>
      </c>
      <c r="Y152" s="160" t="e">
        <f t="shared" si="342"/>
        <v>#DIV/0!</v>
      </c>
      <c r="Z152" s="392">
        <f t="shared" ref="Z152:Z153" si="355">SUM(Z155,Z168,Z177)</f>
        <v>0</v>
      </c>
      <c r="AA152" s="531"/>
      <c r="AB152" s="532"/>
      <c r="AC152" s="392">
        <f t="shared" ref="AC152:AC153" si="356">SUM(AC155,AC168,AC177)</f>
        <v>0</v>
      </c>
      <c r="AD152" s="352" t="e">
        <f t="shared" si="343"/>
        <v>#DIV/0!</v>
      </c>
      <c r="AE152" s="392">
        <f t="shared" ref="AE152:AE153" si="357">SUM(AE155,AE168,AE177)</f>
        <v>0</v>
      </c>
      <c r="AF152" s="531"/>
      <c r="AG152" s="532"/>
      <c r="AH152" s="392">
        <f t="shared" ref="AH152:AH153" si="358">SUM(AH155,AH168,AH177)</f>
        <v>0</v>
      </c>
      <c r="AI152" s="352" t="e">
        <f t="shared" si="344"/>
        <v>#DIV/0!</v>
      </c>
      <c r="AJ152" s="392">
        <f t="shared" ref="AJ152:AJ153" si="359">SUM(AJ155,AJ168,AJ177)</f>
        <v>0</v>
      </c>
      <c r="AK152" s="531"/>
      <c r="AL152" s="532"/>
      <c r="AM152" s="392">
        <f t="shared" ref="AM152:AM153" si="360">SUM(AM155,AM168,AM177)</f>
        <v>0</v>
      </c>
      <c r="AN152" s="395" t="e">
        <f t="shared" si="345"/>
        <v>#DIV/0!</v>
      </c>
      <c r="AO152" s="182">
        <f t="shared" ref="AO152:AO153" si="361">SUM(AO155,AO168,AO177)</f>
        <v>0</v>
      </c>
      <c r="AP152" s="177"/>
      <c r="AQ152" s="177"/>
      <c r="AR152" s="182">
        <f t="shared" ref="AR152:AR153" si="362">SUM(AR155,AR168,AR177)</f>
        <v>0</v>
      </c>
      <c r="AS152" s="177" t="e">
        <f t="shared" si="346"/>
        <v>#DIV/0!</v>
      </c>
      <c r="AT152" s="182">
        <f t="shared" ref="AT152:AT153" si="363">SUM(AT155,AT168,AT177)</f>
        <v>0</v>
      </c>
      <c r="AU152" s="533"/>
      <c r="AV152" s="534"/>
      <c r="AW152" s="182">
        <f t="shared" ref="AW152:AW153" si="364">SUM(AW155,AW168,AW177)</f>
        <v>0</v>
      </c>
      <c r="AX152" s="177" t="e">
        <f t="shared" si="347"/>
        <v>#DIV/0!</v>
      </c>
      <c r="AY152" s="182">
        <f t="shared" ref="AY152:AZ153" si="365">SUM(AY155,AY168,AY177)</f>
        <v>0</v>
      </c>
      <c r="AZ152" s="182">
        <f t="shared" si="365"/>
        <v>0</v>
      </c>
      <c r="BA152" s="177" t="e">
        <f t="shared" si="348"/>
        <v>#DIV/0!</v>
      </c>
      <c r="BB152" s="657"/>
      <c r="BC152" s="664">
        <f t="shared" ref="BC152:BC153" si="366">SUM(H152,K152,N152,Q152,T152,W152,Z152,AE152,AJ152)</f>
        <v>250</v>
      </c>
      <c r="BD152" s="765"/>
      <c r="BE152" s="861"/>
      <c r="BF152" s="912"/>
    </row>
    <row r="153" spans="1:58" s="530" customFormat="1" ht="76.5" customHeight="1" x14ac:dyDescent="0.25">
      <c r="A153" s="569"/>
      <c r="B153" s="1136"/>
      <c r="C153" s="1025"/>
      <c r="D153" s="720" t="s">
        <v>386</v>
      </c>
      <c r="E153" s="600">
        <f t="shared" si="334"/>
        <v>0</v>
      </c>
      <c r="F153" s="601">
        <f t="shared" si="335"/>
        <v>0</v>
      </c>
      <c r="G153" s="385" t="e">
        <f t="shared" si="336"/>
        <v>#DIV/0!</v>
      </c>
      <c r="H153" s="157">
        <f t="shared" si="349"/>
        <v>0</v>
      </c>
      <c r="I153" s="157">
        <f t="shared" si="349"/>
        <v>0</v>
      </c>
      <c r="J153" s="158" t="e">
        <f t="shared" si="337"/>
        <v>#DIV/0!</v>
      </c>
      <c r="K153" s="157">
        <f t="shared" ref="K153:L153" si="367">SUM(K156,K169,K178)</f>
        <v>0</v>
      </c>
      <c r="L153" s="157">
        <f t="shared" si="367"/>
        <v>0</v>
      </c>
      <c r="M153" s="158" t="e">
        <f t="shared" si="338"/>
        <v>#DIV/0!</v>
      </c>
      <c r="N153" s="157">
        <f t="shared" ref="N153:O153" si="368">SUM(N156,N169,N178)</f>
        <v>0</v>
      </c>
      <c r="O153" s="157">
        <f t="shared" si="368"/>
        <v>0</v>
      </c>
      <c r="P153" s="158" t="e">
        <f t="shared" si="339"/>
        <v>#DIV/0!</v>
      </c>
      <c r="Q153" s="598">
        <f t="shared" ref="Q153:R153" si="369">SUM(Q156,Q169,Q178)</f>
        <v>0</v>
      </c>
      <c r="R153" s="598">
        <f t="shared" si="369"/>
        <v>0</v>
      </c>
      <c r="S153" s="599" t="e">
        <f t="shared" si="340"/>
        <v>#DIV/0!</v>
      </c>
      <c r="T153" s="598">
        <f t="shared" ref="T153:U153" si="370">SUM(T156,T169,T178)</f>
        <v>0</v>
      </c>
      <c r="U153" s="598">
        <f t="shared" si="370"/>
        <v>0</v>
      </c>
      <c r="V153" s="599" t="e">
        <f t="shared" si="341"/>
        <v>#DIV/0!</v>
      </c>
      <c r="W153" s="598">
        <f t="shared" ref="W153:X153" si="371">SUM(W156,W169,W178)</f>
        <v>0</v>
      </c>
      <c r="X153" s="598">
        <f t="shared" si="371"/>
        <v>0</v>
      </c>
      <c r="Y153" s="160" t="e">
        <f t="shared" si="342"/>
        <v>#DIV/0!</v>
      </c>
      <c r="Z153" s="392">
        <f t="shared" si="355"/>
        <v>0</v>
      </c>
      <c r="AA153" s="535"/>
      <c r="AB153" s="536"/>
      <c r="AC153" s="392">
        <f t="shared" si="356"/>
        <v>0</v>
      </c>
      <c r="AD153" s="352" t="e">
        <f t="shared" si="343"/>
        <v>#DIV/0!</v>
      </c>
      <c r="AE153" s="392">
        <f t="shared" si="357"/>
        <v>0</v>
      </c>
      <c r="AF153" s="535"/>
      <c r="AG153" s="536"/>
      <c r="AH153" s="392">
        <f t="shared" si="358"/>
        <v>0</v>
      </c>
      <c r="AI153" s="352" t="e">
        <f t="shared" si="344"/>
        <v>#DIV/0!</v>
      </c>
      <c r="AJ153" s="392">
        <f t="shared" si="359"/>
        <v>0</v>
      </c>
      <c r="AK153" s="535"/>
      <c r="AL153" s="536"/>
      <c r="AM153" s="392">
        <f t="shared" si="360"/>
        <v>0</v>
      </c>
      <c r="AN153" s="395" t="e">
        <f t="shared" si="345"/>
        <v>#DIV/0!</v>
      </c>
      <c r="AO153" s="182">
        <f t="shared" si="361"/>
        <v>0</v>
      </c>
      <c r="AP153" s="177"/>
      <c r="AQ153" s="177"/>
      <c r="AR153" s="182">
        <f t="shared" si="362"/>
        <v>0</v>
      </c>
      <c r="AS153" s="177" t="e">
        <f t="shared" si="346"/>
        <v>#DIV/0!</v>
      </c>
      <c r="AT153" s="182">
        <f t="shared" si="363"/>
        <v>0</v>
      </c>
      <c r="AU153" s="537"/>
      <c r="AV153" s="538"/>
      <c r="AW153" s="182">
        <f t="shared" si="364"/>
        <v>0</v>
      </c>
      <c r="AX153" s="177" t="e">
        <f t="shared" si="347"/>
        <v>#DIV/0!</v>
      </c>
      <c r="AY153" s="182">
        <f t="shared" si="365"/>
        <v>0</v>
      </c>
      <c r="AZ153" s="182">
        <f t="shared" si="365"/>
        <v>0</v>
      </c>
      <c r="BA153" s="177" t="e">
        <f t="shared" si="348"/>
        <v>#DIV/0!</v>
      </c>
      <c r="BB153" s="657"/>
      <c r="BC153" s="664">
        <f t="shared" si="366"/>
        <v>0</v>
      </c>
      <c r="BD153" s="765"/>
      <c r="BE153" s="861"/>
      <c r="BF153" s="912"/>
    </row>
    <row r="154" spans="1:58" s="552" customFormat="1" ht="22.5" customHeight="1" x14ac:dyDescent="0.25">
      <c r="A154" s="576" t="s">
        <v>238</v>
      </c>
      <c r="B154" s="1011" t="s">
        <v>320</v>
      </c>
      <c r="C154" s="1011" t="s">
        <v>258</v>
      </c>
      <c r="D154" s="705" t="s">
        <v>5</v>
      </c>
      <c r="E154" s="573">
        <f t="shared" ref="E154:E156" si="372">SUM(H154,K154,N154,Q154,T154,W154,Z154,AE154,AJ154,AO154,AT154,AY154)</f>
        <v>0</v>
      </c>
      <c r="F154" s="577">
        <f t="shared" ref="F154:F156" si="373">SUM(I154,L154,O154,R154,U154,X154,AC154,AH154,AM154,AR154,AW154,AZ154)</f>
        <v>0</v>
      </c>
      <c r="G154" s="574" t="e">
        <f t="shared" si="336"/>
        <v>#DIV/0!</v>
      </c>
      <c r="H154" s="539">
        <f>SUM(H157)</f>
        <v>0</v>
      </c>
      <c r="I154" s="539">
        <f>SUM(I157)</f>
        <v>0</v>
      </c>
      <c r="J154" s="540" t="e">
        <f t="shared" si="337"/>
        <v>#DIV/0!</v>
      </c>
      <c r="K154" s="539">
        <f>SUM(K157)</f>
        <v>0</v>
      </c>
      <c r="L154" s="539">
        <f>SUM(L157)</f>
        <v>0</v>
      </c>
      <c r="M154" s="540" t="e">
        <f t="shared" si="338"/>
        <v>#DIV/0!</v>
      </c>
      <c r="N154" s="539">
        <f>SUM(N157)</f>
        <v>0</v>
      </c>
      <c r="O154" s="539">
        <f>SUM(O157)</f>
        <v>0</v>
      </c>
      <c r="P154" s="540" t="e">
        <f t="shared" si="339"/>
        <v>#DIV/0!</v>
      </c>
      <c r="Q154" s="541">
        <f>SUM(Q157)</f>
        <v>0</v>
      </c>
      <c r="R154" s="541">
        <f>SUM(R157)</f>
        <v>0</v>
      </c>
      <c r="S154" s="542" t="e">
        <f t="shared" si="340"/>
        <v>#DIV/0!</v>
      </c>
      <c r="T154" s="541">
        <f>SUM(T157)</f>
        <v>0</v>
      </c>
      <c r="U154" s="541">
        <f>SUM(U157)</f>
        <v>0</v>
      </c>
      <c r="V154" s="542" t="e">
        <f t="shared" si="341"/>
        <v>#DIV/0!</v>
      </c>
      <c r="W154" s="541">
        <f>SUM(W157)</f>
        <v>0</v>
      </c>
      <c r="X154" s="541">
        <f>SUM(X157)</f>
        <v>0</v>
      </c>
      <c r="Y154" s="542" t="e">
        <f t="shared" si="342"/>
        <v>#DIV/0!</v>
      </c>
      <c r="Z154" s="543">
        <f>SUM(Z157)</f>
        <v>0</v>
      </c>
      <c r="AA154" s="544"/>
      <c r="AB154" s="545"/>
      <c r="AC154" s="543">
        <f>SUM(AC157)</f>
        <v>0</v>
      </c>
      <c r="AD154" s="546" t="e">
        <f t="shared" si="343"/>
        <v>#DIV/0!</v>
      </c>
      <c r="AE154" s="543">
        <f>SUM(AE157)</f>
        <v>0</v>
      </c>
      <c r="AF154" s="544"/>
      <c r="AG154" s="545"/>
      <c r="AH154" s="543">
        <f>SUM(AH157)</f>
        <v>0</v>
      </c>
      <c r="AI154" s="546" t="e">
        <f t="shared" si="344"/>
        <v>#DIV/0!</v>
      </c>
      <c r="AJ154" s="543">
        <f>SUM(AJ157)</f>
        <v>0</v>
      </c>
      <c r="AK154" s="544"/>
      <c r="AL154" s="545"/>
      <c r="AM154" s="543">
        <f>SUM(AM157)</f>
        <v>0</v>
      </c>
      <c r="AN154" s="547" t="e">
        <f t="shared" si="345"/>
        <v>#DIV/0!</v>
      </c>
      <c r="AO154" s="548">
        <f>SUM(AO157)</f>
        <v>0</v>
      </c>
      <c r="AP154" s="549"/>
      <c r="AQ154" s="549"/>
      <c r="AR154" s="548">
        <f>SUM(AR157)</f>
        <v>0</v>
      </c>
      <c r="AS154" s="549" t="e">
        <f t="shared" si="346"/>
        <v>#DIV/0!</v>
      </c>
      <c r="AT154" s="548">
        <f>SUM(AT157)</f>
        <v>0</v>
      </c>
      <c r="AU154" s="550"/>
      <c r="AV154" s="551"/>
      <c r="AW154" s="548">
        <f>SUM(AW157)</f>
        <v>0</v>
      </c>
      <c r="AX154" s="549" t="e">
        <f t="shared" si="347"/>
        <v>#DIV/0!</v>
      </c>
      <c r="AY154" s="548">
        <f>SUM(AY157)</f>
        <v>0</v>
      </c>
      <c r="AZ154" s="548">
        <f>SUM(AZ157)</f>
        <v>0</v>
      </c>
      <c r="BA154" s="549" t="e">
        <f t="shared" si="348"/>
        <v>#DIV/0!</v>
      </c>
      <c r="BB154" s="658"/>
      <c r="BC154" s="667"/>
      <c r="BD154" s="769"/>
      <c r="BE154" s="865"/>
      <c r="BF154" s="917"/>
    </row>
    <row r="155" spans="1:58" s="552" customFormat="1" ht="22.5" customHeight="1" x14ac:dyDescent="0.25">
      <c r="A155" s="575"/>
      <c r="B155" s="1012"/>
      <c r="C155" s="1012"/>
      <c r="D155" s="721" t="s">
        <v>7</v>
      </c>
      <c r="E155" s="573">
        <f t="shared" si="372"/>
        <v>0</v>
      </c>
      <c r="F155" s="577">
        <f t="shared" si="373"/>
        <v>0</v>
      </c>
      <c r="G155" s="574" t="e">
        <f t="shared" si="336"/>
        <v>#DIV/0!</v>
      </c>
      <c r="H155" s="539">
        <f t="shared" ref="H155:I156" si="374">SUM(H158)</f>
        <v>0</v>
      </c>
      <c r="I155" s="539">
        <f t="shared" si="374"/>
        <v>0</v>
      </c>
      <c r="J155" s="540" t="e">
        <f t="shared" si="337"/>
        <v>#DIV/0!</v>
      </c>
      <c r="K155" s="539">
        <f t="shared" ref="K155:L155" si="375">SUM(K158)</f>
        <v>0</v>
      </c>
      <c r="L155" s="539">
        <f t="shared" si="375"/>
        <v>0</v>
      </c>
      <c r="M155" s="540" t="e">
        <f t="shared" si="338"/>
        <v>#DIV/0!</v>
      </c>
      <c r="N155" s="539">
        <f t="shared" ref="N155:O155" si="376">SUM(N158)</f>
        <v>0</v>
      </c>
      <c r="O155" s="539">
        <f t="shared" si="376"/>
        <v>0</v>
      </c>
      <c r="P155" s="540" t="e">
        <f t="shared" si="339"/>
        <v>#DIV/0!</v>
      </c>
      <c r="Q155" s="541">
        <f t="shared" ref="Q155:R155" si="377">SUM(Q158)</f>
        <v>0</v>
      </c>
      <c r="R155" s="541">
        <f t="shared" si="377"/>
        <v>0</v>
      </c>
      <c r="S155" s="542" t="e">
        <f t="shared" si="340"/>
        <v>#DIV/0!</v>
      </c>
      <c r="T155" s="541">
        <f t="shared" ref="T155:U155" si="378">SUM(T158)</f>
        <v>0</v>
      </c>
      <c r="U155" s="541">
        <f t="shared" si="378"/>
        <v>0</v>
      </c>
      <c r="V155" s="542" t="e">
        <f t="shared" si="341"/>
        <v>#DIV/0!</v>
      </c>
      <c r="W155" s="541">
        <f t="shared" ref="W155" si="379">SUM(W158)</f>
        <v>0</v>
      </c>
      <c r="X155" s="541">
        <f t="shared" ref="X155" si="380">SUM(X158)</f>
        <v>0</v>
      </c>
      <c r="Y155" s="542" t="e">
        <f t="shared" si="342"/>
        <v>#DIV/0!</v>
      </c>
      <c r="Z155" s="543">
        <f t="shared" ref="Z155:Z156" si="381">SUM(Z158)</f>
        <v>0</v>
      </c>
      <c r="AA155" s="553"/>
      <c r="AB155" s="554"/>
      <c r="AC155" s="543">
        <f t="shared" ref="AC155:AC156" si="382">SUM(AC158)</f>
        <v>0</v>
      </c>
      <c r="AD155" s="546" t="e">
        <f t="shared" si="343"/>
        <v>#DIV/0!</v>
      </c>
      <c r="AE155" s="543">
        <f t="shared" ref="AE155:AE156" si="383">SUM(AE158)</f>
        <v>0</v>
      </c>
      <c r="AF155" s="553"/>
      <c r="AG155" s="554"/>
      <c r="AH155" s="543">
        <f t="shared" ref="AH155:AH156" si="384">SUM(AH158)</f>
        <v>0</v>
      </c>
      <c r="AI155" s="546" t="e">
        <f t="shared" si="344"/>
        <v>#DIV/0!</v>
      </c>
      <c r="AJ155" s="543">
        <f t="shared" ref="AJ155:AJ156" si="385">SUM(AJ158)</f>
        <v>0</v>
      </c>
      <c r="AK155" s="553"/>
      <c r="AL155" s="554"/>
      <c r="AM155" s="543">
        <f t="shared" ref="AM155:AM156" si="386">SUM(AM158)</f>
        <v>0</v>
      </c>
      <c r="AN155" s="547" t="e">
        <f t="shared" si="345"/>
        <v>#DIV/0!</v>
      </c>
      <c r="AO155" s="548">
        <f t="shared" ref="AO155:AO156" si="387">SUM(AO158)</f>
        <v>0</v>
      </c>
      <c r="AP155" s="555"/>
      <c r="AQ155" s="555"/>
      <c r="AR155" s="548">
        <f t="shared" ref="AR155:AR156" si="388">SUM(AR158)</f>
        <v>0</v>
      </c>
      <c r="AS155" s="549" t="e">
        <f t="shared" si="346"/>
        <v>#DIV/0!</v>
      </c>
      <c r="AT155" s="548">
        <f t="shared" ref="AT155:AT156" si="389">SUM(AT158)</f>
        <v>0</v>
      </c>
      <c r="AU155" s="556"/>
      <c r="AV155" s="557"/>
      <c r="AW155" s="548">
        <f t="shared" ref="AW155:AW156" si="390">SUM(AW158)</f>
        <v>0</v>
      </c>
      <c r="AX155" s="549" t="e">
        <f t="shared" si="347"/>
        <v>#DIV/0!</v>
      </c>
      <c r="AY155" s="548">
        <f t="shared" ref="AY155:AZ156" si="391">SUM(AY158)</f>
        <v>0</v>
      </c>
      <c r="AZ155" s="548">
        <f t="shared" si="391"/>
        <v>0</v>
      </c>
      <c r="BA155" s="549" t="e">
        <f t="shared" si="348"/>
        <v>#DIV/0!</v>
      </c>
      <c r="BB155" s="659"/>
      <c r="BC155" s="667"/>
      <c r="BD155" s="769"/>
      <c r="BE155" s="865"/>
      <c r="BF155" s="917"/>
    </row>
    <row r="156" spans="1:58" s="552" customFormat="1" ht="59.25" customHeight="1" x14ac:dyDescent="0.25">
      <c r="A156" s="575"/>
      <c r="B156" s="1012"/>
      <c r="C156" s="1012"/>
      <c r="D156" s="722" t="s">
        <v>386</v>
      </c>
      <c r="E156" s="573">
        <f t="shared" si="372"/>
        <v>0</v>
      </c>
      <c r="F156" s="577">
        <f t="shared" si="373"/>
        <v>0</v>
      </c>
      <c r="G156" s="574" t="e">
        <f t="shared" si="336"/>
        <v>#DIV/0!</v>
      </c>
      <c r="H156" s="539">
        <f t="shared" si="374"/>
        <v>0</v>
      </c>
      <c r="I156" s="539">
        <f t="shared" si="374"/>
        <v>0</v>
      </c>
      <c r="J156" s="540" t="e">
        <f t="shared" si="337"/>
        <v>#DIV/0!</v>
      </c>
      <c r="K156" s="539">
        <f t="shared" ref="K156:L156" si="392">SUM(K159)</f>
        <v>0</v>
      </c>
      <c r="L156" s="539">
        <f t="shared" si="392"/>
        <v>0</v>
      </c>
      <c r="M156" s="540" t="e">
        <f t="shared" si="338"/>
        <v>#DIV/0!</v>
      </c>
      <c r="N156" s="539">
        <f t="shared" ref="N156:O156" si="393">SUM(N159)</f>
        <v>0</v>
      </c>
      <c r="O156" s="539">
        <f t="shared" si="393"/>
        <v>0</v>
      </c>
      <c r="P156" s="540" t="e">
        <f t="shared" si="339"/>
        <v>#DIV/0!</v>
      </c>
      <c r="Q156" s="541">
        <f t="shared" ref="Q156:R156" si="394">SUM(Q159)</f>
        <v>0</v>
      </c>
      <c r="R156" s="541">
        <f t="shared" si="394"/>
        <v>0</v>
      </c>
      <c r="S156" s="542" t="e">
        <f t="shared" si="340"/>
        <v>#DIV/0!</v>
      </c>
      <c r="T156" s="541">
        <f t="shared" ref="T156:U156" si="395">SUM(T159)</f>
        <v>0</v>
      </c>
      <c r="U156" s="541">
        <f t="shared" si="395"/>
        <v>0</v>
      </c>
      <c r="V156" s="542" t="e">
        <f t="shared" si="341"/>
        <v>#DIV/0!</v>
      </c>
      <c r="W156" s="541">
        <f t="shared" ref="W156" si="396">SUM(W159)</f>
        <v>0</v>
      </c>
      <c r="X156" s="541">
        <f t="shared" ref="X156" si="397">SUM(X159)</f>
        <v>0</v>
      </c>
      <c r="Y156" s="542" t="e">
        <f t="shared" si="342"/>
        <v>#DIV/0!</v>
      </c>
      <c r="Z156" s="543">
        <f t="shared" si="381"/>
        <v>0</v>
      </c>
      <c r="AA156" s="558"/>
      <c r="AB156" s="559"/>
      <c r="AC156" s="543">
        <f t="shared" si="382"/>
        <v>0</v>
      </c>
      <c r="AD156" s="546" t="e">
        <f t="shared" si="343"/>
        <v>#DIV/0!</v>
      </c>
      <c r="AE156" s="543">
        <f t="shared" si="383"/>
        <v>0</v>
      </c>
      <c r="AF156" s="558"/>
      <c r="AG156" s="559"/>
      <c r="AH156" s="543">
        <f t="shared" si="384"/>
        <v>0</v>
      </c>
      <c r="AI156" s="546" t="e">
        <f t="shared" si="344"/>
        <v>#DIV/0!</v>
      </c>
      <c r="AJ156" s="543">
        <f t="shared" si="385"/>
        <v>0</v>
      </c>
      <c r="AK156" s="558"/>
      <c r="AL156" s="559"/>
      <c r="AM156" s="543">
        <f t="shared" si="386"/>
        <v>0</v>
      </c>
      <c r="AN156" s="547" t="e">
        <f t="shared" si="345"/>
        <v>#DIV/0!</v>
      </c>
      <c r="AO156" s="548">
        <f t="shared" si="387"/>
        <v>0</v>
      </c>
      <c r="AP156" s="555"/>
      <c r="AQ156" s="555"/>
      <c r="AR156" s="548">
        <f t="shared" si="388"/>
        <v>0</v>
      </c>
      <c r="AS156" s="549" t="e">
        <f t="shared" si="346"/>
        <v>#DIV/0!</v>
      </c>
      <c r="AT156" s="548">
        <f t="shared" si="389"/>
        <v>0</v>
      </c>
      <c r="AU156" s="560"/>
      <c r="AV156" s="561"/>
      <c r="AW156" s="548">
        <f t="shared" si="390"/>
        <v>0</v>
      </c>
      <c r="AX156" s="549" t="e">
        <f t="shared" si="347"/>
        <v>#DIV/0!</v>
      </c>
      <c r="AY156" s="548">
        <f t="shared" si="391"/>
        <v>0</v>
      </c>
      <c r="AZ156" s="548">
        <f t="shared" si="391"/>
        <v>0</v>
      </c>
      <c r="BA156" s="549" t="e">
        <f t="shared" si="348"/>
        <v>#DIV/0!</v>
      </c>
      <c r="BB156" s="659"/>
      <c r="BC156" s="667"/>
      <c r="BD156" s="769"/>
      <c r="BE156" s="865"/>
      <c r="BF156" s="917"/>
    </row>
    <row r="157" spans="1:58" x14ac:dyDescent="0.25">
      <c r="A157" s="130" t="s">
        <v>239</v>
      </c>
      <c r="B157" s="1146" t="s">
        <v>398</v>
      </c>
      <c r="C157" s="1024" t="s">
        <v>258</v>
      </c>
      <c r="D157" s="700" t="s">
        <v>5</v>
      </c>
      <c r="E157" s="146">
        <f>SUM(H157,K157,N157,Q157,T157,W157,Z157,AE157,AJ157,AO157,AT157,AY157)</f>
        <v>0</v>
      </c>
      <c r="F157" s="148">
        <f>SUM(I157,L157,O157,R157,U157,X157,AC157,AH157,AM157,AR157,AW157,AZ157)</f>
        <v>0</v>
      </c>
      <c r="G157" s="149" t="e">
        <f t="shared" si="336"/>
        <v>#DIV/0!</v>
      </c>
      <c r="H157" s="233">
        <f>SUM(H160,H167)</f>
        <v>0</v>
      </c>
      <c r="I157" s="233">
        <f>SUM(I160,I167)</f>
        <v>0</v>
      </c>
      <c r="J157" s="234"/>
      <c r="K157" s="433"/>
      <c r="L157" s="433"/>
      <c r="M157" s="450" t="e">
        <f t="shared" si="338"/>
        <v>#DIV/0!</v>
      </c>
      <c r="N157" s="254"/>
      <c r="O157" s="233"/>
      <c r="P157" s="233" t="e">
        <f t="shared" si="339"/>
        <v>#DIV/0!</v>
      </c>
      <c r="Q157" s="726">
        <v>0</v>
      </c>
      <c r="R157" s="726"/>
      <c r="S157" s="542" t="e">
        <f t="shared" si="340"/>
        <v>#DIV/0!</v>
      </c>
      <c r="T157" s="284"/>
      <c r="U157" s="284"/>
      <c r="V157" s="284"/>
      <c r="W157" s="429"/>
      <c r="X157" s="284"/>
      <c r="Y157" s="565" t="e">
        <f>SUM(X157/Q157*100)</f>
        <v>#DIV/0!</v>
      </c>
      <c r="Z157" s="363"/>
      <c r="AA157" s="393"/>
      <c r="AB157" s="394"/>
      <c r="AC157" s="403"/>
      <c r="AD157" s="352"/>
      <c r="AE157" s="352"/>
      <c r="AF157" s="393"/>
      <c r="AG157" s="394"/>
      <c r="AH157" s="403"/>
      <c r="AI157" s="363"/>
      <c r="AJ157" s="352"/>
      <c r="AK157" s="393"/>
      <c r="AL157" s="394"/>
      <c r="AM157" s="403"/>
      <c r="AN157" s="395"/>
      <c r="AO157" s="177"/>
      <c r="AP157" s="177"/>
      <c r="AQ157" s="177"/>
      <c r="AR157" s="177"/>
      <c r="AS157" s="177"/>
      <c r="AT157" s="177"/>
      <c r="AU157" s="177"/>
      <c r="AV157" s="177"/>
      <c r="AW157" s="177"/>
      <c r="AX157" s="177"/>
      <c r="AY157" s="177"/>
      <c r="AZ157" s="177"/>
      <c r="BA157" s="177"/>
      <c r="BB157" s="650"/>
    </row>
    <row r="158" spans="1:58" x14ac:dyDescent="0.25">
      <c r="A158" s="131"/>
      <c r="B158" s="1131"/>
      <c r="C158" s="1025"/>
      <c r="D158" s="718" t="s">
        <v>7</v>
      </c>
      <c r="E158" s="146">
        <f>SUM(H158,K158,N158,Q158,T158,W158,Z158,AE158,AJ158,AO158,AT158,AY158)</f>
        <v>0</v>
      </c>
      <c r="F158" s="148">
        <f>SUM(I158,L158,O158,R158,U158,X158,AC158,AH158,AM158,AR158,AW158,AZ158)</f>
        <v>0</v>
      </c>
      <c r="G158" s="149" t="e">
        <f t="shared" si="336"/>
        <v>#DIV/0!</v>
      </c>
      <c r="H158" s="233">
        <f>SUM(H163,H168)</f>
        <v>0</v>
      </c>
      <c r="I158" s="233">
        <f>SUM(I163,I168)</f>
        <v>0</v>
      </c>
      <c r="J158" s="239"/>
      <c r="K158" s="433"/>
      <c r="L158" s="433"/>
      <c r="M158" s="450" t="e">
        <f t="shared" si="338"/>
        <v>#DIV/0!</v>
      </c>
      <c r="N158" s="254"/>
      <c r="O158" s="233"/>
      <c r="P158" s="233" t="e">
        <f t="shared" si="339"/>
        <v>#DIV/0!</v>
      </c>
      <c r="Q158" s="727">
        <v>0</v>
      </c>
      <c r="R158" s="727"/>
      <c r="S158" s="542" t="e">
        <f t="shared" si="340"/>
        <v>#DIV/0!</v>
      </c>
      <c r="T158" s="286"/>
      <c r="U158" s="286"/>
      <c r="V158" s="286"/>
      <c r="W158" s="429"/>
      <c r="X158" s="431"/>
      <c r="Y158" s="565" t="e">
        <f>SUM(X158/Q158*100)</f>
        <v>#DIV/0!</v>
      </c>
      <c r="Z158" s="365"/>
      <c r="AA158" s="356"/>
      <c r="AB158" s="397"/>
      <c r="AC158" s="404"/>
      <c r="AD158" s="358"/>
      <c r="AE158" s="358"/>
      <c r="AF158" s="356"/>
      <c r="AG158" s="397"/>
      <c r="AH158" s="404"/>
      <c r="AI158" s="365"/>
      <c r="AJ158" s="358"/>
      <c r="AK158" s="356"/>
      <c r="AL158" s="397"/>
      <c r="AM158" s="404"/>
      <c r="AN158" s="405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651"/>
    </row>
    <row r="159" spans="1:58" ht="114" customHeight="1" x14ac:dyDescent="0.25">
      <c r="A159" s="131"/>
      <c r="B159" s="1131"/>
      <c r="C159" s="1025"/>
      <c r="D159" s="723" t="s">
        <v>386</v>
      </c>
      <c r="E159" s="146">
        <f>SUM(H159,K159,N159,Q159,T159,W159,Z159,AE159,AJ159,AO159,AT159,AY159)</f>
        <v>0</v>
      </c>
      <c r="F159" s="148">
        <f>SUM(I159,L159,O159,R159,U159,X159,AC159,AH159,AM159,AR159,AW159,AZ159)</f>
        <v>0</v>
      </c>
      <c r="G159" s="149" t="e">
        <f t="shared" si="336"/>
        <v>#DIV/0!</v>
      </c>
      <c r="H159" s="233">
        <f>SUM(H164,H169)</f>
        <v>0</v>
      </c>
      <c r="I159" s="233">
        <f>SUM(I164,I169)</f>
        <v>0</v>
      </c>
      <c r="J159" s="242"/>
      <c r="K159" s="233"/>
      <c r="L159" s="233"/>
      <c r="M159" s="450" t="e">
        <f t="shared" si="338"/>
        <v>#DIV/0!</v>
      </c>
      <c r="N159" s="233"/>
      <c r="O159" s="233"/>
      <c r="P159" s="233" t="e">
        <f t="shared" si="339"/>
        <v>#DIV/0!</v>
      </c>
      <c r="Q159" s="836">
        <v>0</v>
      </c>
      <c r="R159" s="287"/>
      <c r="S159" s="287"/>
      <c r="T159" s="287"/>
      <c r="U159" s="287"/>
      <c r="V159" s="287"/>
      <c r="W159" s="581"/>
      <c r="X159" s="581"/>
      <c r="Y159" s="565"/>
      <c r="Z159" s="359"/>
      <c r="AA159" s="360"/>
      <c r="AB159" s="398"/>
      <c r="AC159" s="399"/>
      <c r="AD159" s="362"/>
      <c r="AE159" s="362"/>
      <c r="AF159" s="360"/>
      <c r="AG159" s="398"/>
      <c r="AH159" s="399"/>
      <c r="AI159" s="359"/>
      <c r="AJ159" s="362"/>
      <c r="AK159" s="360"/>
      <c r="AL159" s="398"/>
      <c r="AM159" s="399"/>
      <c r="AN159" s="400"/>
      <c r="AO159" s="178"/>
      <c r="AP159" s="178"/>
      <c r="AQ159" s="178"/>
      <c r="AR159" s="178"/>
      <c r="AS159" s="178"/>
      <c r="AT159" s="178"/>
      <c r="AU159" s="178"/>
      <c r="AV159" s="178"/>
      <c r="AW159" s="178"/>
      <c r="AX159" s="178"/>
      <c r="AY159" s="178"/>
      <c r="AZ159" s="178"/>
      <c r="BA159" s="178"/>
      <c r="BB159" s="651"/>
    </row>
    <row r="160" spans="1:58" ht="34.5" hidden="1" customHeight="1" x14ac:dyDescent="0.25">
      <c r="A160" s="130" t="s">
        <v>240</v>
      </c>
      <c r="B160" s="1130"/>
      <c r="C160" s="1024"/>
      <c r="D160" s="700" t="s">
        <v>5</v>
      </c>
      <c r="E160" s="146">
        <f>SUM(H160,K160,N160,Q160,T160,W160,Z160,AE160,AJ160,AO160,AT160,AY160)</f>
        <v>0</v>
      </c>
      <c r="F160" s="148">
        <f>SUM(I160,L160,O160,R160,U160,X160,AC160,AH160,AM160,AR160,AW160,AZ160)</f>
        <v>250</v>
      </c>
      <c r="G160" s="149" t="e">
        <f t="shared" si="336"/>
        <v>#DIV/0!</v>
      </c>
      <c r="H160" s="233">
        <f>SUM(H167,H170)</f>
        <v>0</v>
      </c>
      <c r="I160" s="233">
        <f>SUM(I167,I170)</f>
        <v>0</v>
      </c>
      <c r="J160" s="234"/>
      <c r="K160" s="233">
        <f>SUM(K167,K170)</f>
        <v>0</v>
      </c>
      <c r="L160" s="233">
        <f>SUM(L167,L170)</f>
        <v>0</v>
      </c>
      <c r="M160" s="233"/>
      <c r="N160" s="233">
        <v>0</v>
      </c>
      <c r="O160" s="233">
        <f>SUM(O167,O170)</f>
        <v>250</v>
      </c>
      <c r="P160" s="233" t="e">
        <f t="shared" si="339"/>
        <v>#DIV/0!</v>
      </c>
      <c r="Q160" s="284"/>
      <c r="R160" s="284"/>
      <c r="S160" s="284"/>
      <c r="T160" s="284"/>
      <c r="U160" s="284"/>
      <c r="V160" s="284"/>
      <c r="W160" s="284"/>
      <c r="X160" s="284"/>
      <c r="Y160" s="565" t="e">
        <f>SUM(X160/W160*100)</f>
        <v>#DIV/0!</v>
      </c>
      <c r="Z160" s="363"/>
      <c r="AA160" s="393"/>
      <c r="AB160" s="394"/>
      <c r="AC160" s="403"/>
      <c r="AD160" s="352"/>
      <c r="AE160" s="352"/>
      <c r="AF160" s="393"/>
      <c r="AG160" s="394"/>
      <c r="AH160" s="403"/>
      <c r="AI160" s="363"/>
      <c r="AJ160" s="352"/>
      <c r="AK160" s="393"/>
      <c r="AL160" s="394"/>
      <c r="AM160" s="403"/>
      <c r="AN160" s="395"/>
      <c r="AO160" s="177"/>
      <c r="AP160" s="177"/>
      <c r="AQ160" s="177"/>
      <c r="AR160" s="177"/>
      <c r="AS160" s="177"/>
      <c r="AT160" s="177"/>
      <c r="AU160" s="177"/>
      <c r="AV160" s="177"/>
      <c r="AW160" s="177"/>
      <c r="AX160" s="177"/>
      <c r="AY160" s="177"/>
      <c r="AZ160" s="177"/>
      <c r="BA160" s="177"/>
      <c r="BB160" s="650"/>
    </row>
    <row r="161" spans="1:58" ht="36.75" hidden="1" customHeight="1" x14ac:dyDescent="0.25">
      <c r="A161" s="131"/>
      <c r="B161" s="1131"/>
      <c r="C161" s="1025"/>
      <c r="D161" s="612" t="s">
        <v>1</v>
      </c>
      <c r="E161" s="146"/>
      <c r="F161" s="148"/>
      <c r="G161" s="149"/>
      <c r="H161" s="233"/>
      <c r="I161" s="233"/>
      <c r="J161" s="237"/>
      <c r="K161" s="233"/>
      <c r="L161" s="233"/>
      <c r="M161" s="236"/>
      <c r="N161" s="233"/>
      <c r="O161" s="233"/>
      <c r="P161" s="233"/>
      <c r="Q161" s="285"/>
      <c r="R161" s="285"/>
      <c r="S161" s="285"/>
      <c r="T161" s="285"/>
      <c r="U161" s="285"/>
      <c r="V161" s="285"/>
      <c r="W161" s="285"/>
      <c r="X161" s="285"/>
      <c r="Y161" s="285"/>
      <c r="Z161" s="364"/>
      <c r="AA161" s="354"/>
      <c r="AB161" s="396"/>
      <c r="AC161" s="401"/>
      <c r="AD161" s="355"/>
      <c r="AE161" s="355"/>
      <c r="AF161" s="354"/>
      <c r="AG161" s="396"/>
      <c r="AH161" s="401"/>
      <c r="AI161" s="364"/>
      <c r="AJ161" s="355"/>
      <c r="AK161" s="354"/>
      <c r="AL161" s="396"/>
      <c r="AM161" s="401"/>
      <c r="AN161" s="402"/>
      <c r="AO161" s="178"/>
      <c r="AP161" s="178"/>
      <c r="AQ161" s="178"/>
      <c r="AR161" s="178"/>
      <c r="AS161" s="178"/>
      <c r="AT161" s="178"/>
      <c r="AU161" s="178"/>
      <c r="AV161" s="178"/>
      <c r="AW161" s="178"/>
      <c r="AX161" s="178"/>
      <c r="AY161" s="178"/>
      <c r="AZ161" s="178"/>
      <c r="BA161" s="178"/>
      <c r="BB161" s="651"/>
    </row>
    <row r="162" spans="1:58" ht="45" hidden="1" customHeight="1" x14ac:dyDescent="0.25">
      <c r="A162" s="131"/>
      <c r="B162" s="1131"/>
      <c r="C162" s="1025"/>
      <c r="D162" s="706" t="s">
        <v>283</v>
      </c>
      <c r="E162" s="146"/>
      <c r="F162" s="148"/>
      <c r="G162" s="149"/>
      <c r="H162" s="233"/>
      <c r="I162" s="233"/>
      <c r="J162" s="239"/>
      <c r="K162" s="233"/>
      <c r="L162" s="233"/>
      <c r="M162" s="238"/>
      <c r="N162" s="233"/>
      <c r="O162" s="233"/>
      <c r="P162" s="233"/>
      <c r="Q162" s="286"/>
      <c r="R162" s="286"/>
      <c r="S162" s="286"/>
      <c r="T162" s="286"/>
      <c r="U162" s="286"/>
      <c r="V162" s="286"/>
      <c r="W162" s="286"/>
      <c r="X162" s="286"/>
      <c r="Y162" s="286"/>
      <c r="Z162" s="365"/>
      <c r="AA162" s="356"/>
      <c r="AB162" s="397"/>
      <c r="AC162" s="404"/>
      <c r="AD162" s="358"/>
      <c r="AE162" s="358"/>
      <c r="AF162" s="356"/>
      <c r="AG162" s="397"/>
      <c r="AH162" s="404"/>
      <c r="AI162" s="365"/>
      <c r="AJ162" s="358"/>
      <c r="AK162" s="356"/>
      <c r="AL162" s="397"/>
      <c r="AM162" s="404"/>
      <c r="AN162" s="405"/>
      <c r="AO162" s="178"/>
      <c r="AP162" s="178"/>
      <c r="AQ162" s="178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651"/>
    </row>
    <row r="163" spans="1:58" ht="34.5" hidden="1" customHeight="1" x14ac:dyDescent="0.25">
      <c r="A163" s="131"/>
      <c r="B163" s="1131"/>
      <c r="C163" s="1025"/>
      <c r="D163" s="695" t="s">
        <v>232</v>
      </c>
      <c r="E163" s="146">
        <f>SUM(H163,K163,N163,Q163,T163,W163,Z163,AE163,AJ163,AO163,AT163,AY163)</f>
        <v>0</v>
      </c>
      <c r="F163" s="148">
        <f>SUM(I163,L163,O163,R163,U163,X163,AC163,AH163,AM163,AR163,AW163,AZ163)</f>
        <v>250</v>
      </c>
      <c r="G163" s="149" t="e">
        <f>SUM(F163/E163*100)</f>
        <v>#DIV/0!</v>
      </c>
      <c r="H163" s="233">
        <f>SUM(H168,H171)</f>
        <v>0</v>
      </c>
      <c r="I163" s="233">
        <f>SUM(I168,I171)</f>
        <v>0</v>
      </c>
      <c r="J163" s="239"/>
      <c r="K163" s="233">
        <f>SUM(K168,K171)</f>
        <v>0</v>
      </c>
      <c r="L163" s="233">
        <f>SUM(L168,L171)</f>
        <v>0</v>
      </c>
      <c r="M163" s="238"/>
      <c r="N163" s="233">
        <v>0</v>
      </c>
      <c r="O163" s="233">
        <f>SUM(O168,O171)</f>
        <v>250</v>
      </c>
      <c r="P163" s="233" t="e">
        <f>SUM(O163/N163*100)</f>
        <v>#DIV/0!</v>
      </c>
      <c r="Q163" s="286"/>
      <c r="R163" s="286"/>
      <c r="S163" s="286"/>
      <c r="T163" s="286"/>
      <c r="U163" s="286"/>
      <c r="V163" s="286"/>
      <c r="W163" s="286"/>
      <c r="X163" s="286"/>
      <c r="Y163" s="286"/>
      <c r="Z163" s="365"/>
      <c r="AA163" s="356"/>
      <c r="AB163" s="397"/>
      <c r="AC163" s="404"/>
      <c r="AD163" s="358"/>
      <c r="AE163" s="358"/>
      <c r="AF163" s="356"/>
      <c r="AG163" s="397"/>
      <c r="AH163" s="404"/>
      <c r="AI163" s="365"/>
      <c r="AJ163" s="358"/>
      <c r="AK163" s="356"/>
      <c r="AL163" s="397"/>
      <c r="AM163" s="404"/>
      <c r="AN163" s="405"/>
      <c r="AO163" s="178"/>
      <c r="AP163" s="178"/>
      <c r="AQ163" s="178"/>
      <c r="AR163" s="178"/>
      <c r="AS163" s="178"/>
      <c r="AT163" s="178"/>
      <c r="AU163" s="178"/>
      <c r="AV163" s="178"/>
      <c r="AW163" s="178"/>
      <c r="AX163" s="178"/>
      <c r="AY163" s="178"/>
      <c r="AZ163" s="178"/>
      <c r="BA163" s="178"/>
      <c r="BB163" s="651"/>
    </row>
    <row r="164" spans="1:58" ht="85.5" hidden="1" customHeight="1" x14ac:dyDescent="0.25">
      <c r="A164" s="131"/>
      <c r="B164" s="1131"/>
      <c r="C164" s="1025"/>
      <c r="D164" s="695" t="s">
        <v>234</v>
      </c>
      <c r="E164" s="146">
        <f>SUM(H164,K164,N164,Q164,T164,W164,Z164,AE164,AJ164,AO164,AT164,AY164)</f>
        <v>0</v>
      </c>
      <c r="F164" s="148">
        <f>SUM(I164,L164,O164,R164,U164,X164,AC164,AH164,AM164,AR164,AW164,AZ164)</f>
        <v>0</v>
      </c>
      <c r="G164" s="149" t="e">
        <f>SUM(F164/E164*100)</f>
        <v>#DIV/0!</v>
      </c>
      <c r="H164" s="233">
        <f>SUM(H169,H172)</f>
        <v>0</v>
      </c>
      <c r="I164" s="233">
        <f>SUM(I169,I172)</f>
        <v>0</v>
      </c>
      <c r="J164" s="242"/>
      <c r="K164" s="233">
        <f>SUM(K169,K172)</f>
        <v>0</v>
      </c>
      <c r="L164" s="233">
        <f>SUM(L169,L172)</f>
        <v>0</v>
      </c>
      <c r="M164" s="241"/>
      <c r="N164" s="233">
        <f>SUM(N169,N172)</f>
        <v>0</v>
      </c>
      <c r="O164" s="233">
        <f>SUM(O169,O172)</f>
        <v>0</v>
      </c>
      <c r="P164" s="233" t="e">
        <f>SUM(O164/N164*100)</f>
        <v>#DIV/0!</v>
      </c>
      <c r="Q164" s="287"/>
      <c r="R164" s="287"/>
      <c r="S164" s="287"/>
      <c r="T164" s="287"/>
      <c r="U164" s="287"/>
      <c r="V164" s="287"/>
      <c r="W164" s="287"/>
      <c r="X164" s="287"/>
      <c r="Y164" s="287"/>
      <c r="Z164" s="359"/>
      <c r="AA164" s="360"/>
      <c r="AB164" s="398"/>
      <c r="AC164" s="399"/>
      <c r="AD164" s="362"/>
      <c r="AE164" s="362"/>
      <c r="AF164" s="360"/>
      <c r="AG164" s="398"/>
      <c r="AH164" s="399"/>
      <c r="AI164" s="359"/>
      <c r="AJ164" s="362"/>
      <c r="AK164" s="360"/>
      <c r="AL164" s="398"/>
      <c r="AM164" s="399"/>
      <c r="AN164" s="400"/>
      <c r="AO164" s="178"/>
      <c r="AP164" s="178"/>
      <c r="AQ164" s="178"/>
      <c r="AR164" s="178"/>
      <c r="AS164" s="178"/>
      <c r="AT164" s="178"/>
      <c r="AU164" s="178"/>
      <c r="AV164" s="178"/>
      <c r="AW164" s="178"/>
      <c r="AX164" s="178"/>
      <c r="AY164" s="178"/>
      <c r="AZ164" s="178"/>
      <c r="BA164" s="178"/>
      <c r="BB164" s="651"/>
    </row>
    <row r="165" spans="1:58" ht="22.5" hidden="1" customHeight="1" x14ac:dyDescent="0.25">
      <c r="A165" s="131"/>
      <c r="B165" s="1131"/>
      <c r="C165" s="1025"/>
      <c r="D165" s="695" t="s">
        <v>233</v>
      </c>
      <c r="E165" s="139"/>
      <c r="F165" s="139"/>
      <c r="G165" s="138"/>
      <c r="H165" s="241"/>
      <c r="I165" s="241"/>
      <c r="J165" s="242"/>
      <c r="K165" s="241"/>
      <c r="L165" s="241"/>
      <c r="M165" s="241"/>
      <c r="N165" s="241"/>
      <c r="O165" s="241"/>
      <c r="P165" s="241"/>
      <c r="Q165" s="287"/>
      <c r="R165" s="287"/>
      <c r="S165" s="287"/>
      <c r="T165" s="287"/>
      <c r="U165" s="287"/>
      <c r="V165" s="287"/>
      <c r="W165" s="287"/>
      <c r="X165" s="287"/>
      <c r="Y165" s="287"/>
      <c r="Z165" s="359"/>
      <c r="AA165" s="360"/>
      <c r="AB165" s="398"/>
      <c r="AC165" s="399"/>
      <c r="AD165" s="362"/>
      <c r="AE165" s="362"/>
      <c r="AF165" s="360"/>
      <c r="AG165" s="398"/>
      <c r="AH165" s="399"/>
      <c r="AI165" s="359"/>
      <c r="AJ165" s="362"/>
      <c r="AK165" s="360"/>
      <c r="AL165" s="398"/>
      <c r="AM165" s="399"/>
      <c r="AN165" s="400"/>
      <c r="AO165" s="178"/>
      <c r="AP165" s="178"/>
      <c r="AQ165" s="178"/>
      <c r="AR165" s="178"/>
      <c r="AS165" s="178"/>
      <c r="AT165" s="178"/>
      <c r="AU165" s="178"/>
      <c r="AV165" s="178"/>
      <c r="AW165" s="178"/>
      <c r="AX165" s="178"/>
      <c r="AY165" s="178"/>
      <c r="AZ165" s="178"/>
      <c r="BA165" s="178"/>
      <c r="BB165" s="651"/>
    </row>
    <row r="166" spans="1:58" ht="54" hidden="1" customHeight="1" x14ac:dyDescent="0.25">
      <c r="A166" s="132"/>
      <c r="B166" s="1132"/>
      <c r="C166" s="1034"/>
      <c r="D166" s="612" t="s">
        <v>6</v>
      </c>
      <c r="E166" s="136"/>
      <c r="F166" s="136"/>
      <c r="G166" s="137"/>
      <c r="H166" s="236"/>
      <c r="I166" s="236"/>
      <c r="J166" s="237"/>
      <c r="K166" s="236"/>
      <c r="L166" s="236"/>
      <c r="M166" s="236"/>
      <c r="N166" s="236"/>
      <c r="O166" s="236"/>
      <c r="P166" s="236"/>
      <c r="Q166" s="285"/>
      <c r="R166" s="285"/>
      <c r="S166" s="285"/>
      <c r="T166" s="285"/>
      <c r="U166" s="285"/>
      <c r="V166" s="285"/>
      <c r="W166" s="285"/>
      <c r="X166" s="285"/>
      <c r="Y166" s="285"/>
      <c r="Z166" s="364"/>
      <c r="AA166" s="354"/>
      <c r="AB166" s="396"/>
      <c r="AC166" s="401"/>
      <c r="AD166" s="355"/>
      <c r="AE166" s="355"/>
      <c r="AF166" s="354"/>
      <c r="AG166" s="396"/>
      <c r="AH166" s="401"/>
      <c r="AI166" s="364"/>
      <c r="AJ166" s="355"/>
      <c r="AK166" s="354"/>
      <c r="AL166" s="396"/>
      <c r="AM166" s="401"/>
      <c r="AN166" s="402"/>
      <c r="AO166" s="178"/>
      <c r="AP166" s="178"/>
      <c r="AQ166" s="178"/>
      <c r="AR166" s="178"/>
      <c r="AS166" s="178"/>
      <c r="AT166" s="178"/>
      <c r="AU166" s="178"/>
      <c r="AV166" s="178"/>
      <c r="AW166" s="178"/>
      <c r="AX166" s="178"/>
      <c r="AY166" s="178"/>
      <c r="AZ166" s="178"/>
      <c r="BA166" s="178"/>
      <c r="BB166" s="660"/>
    </row>
    <row r="167" spans="1:58" s="552" customFormat="1" ht="22.5" customHeight="1" x14ac:dyDescent="0.25">
      <c r="A167" s="576" t="s">
        <v>273</v>
      </c>
      <c r="B167" s="1011" t="s">
        <v>365</v>
      </c>
      <c r="C167" s="1147" t="s">
        <v>409</v>
      </c>
      <c r="D167" s="705" t="s">
        <v>5</v>
      </c>
      <c r="E167" s="577">
        <f t="shared" ref="E167:E184" si="398">SUM(H167,K167,N167,Q167,T167,W167,Z167,AE167,AJ167,AO167,AT167,AY167)</f>
        <v>250</v>
      </c>
      <c r="F167" s="577">
        <f t="shared" ref="F167:F184" si="399">SUM(I167,L167,O167,R167,U167,X167,AC167,AH167,AM167,AR167,AW167,AZ167)</f>
        <v>250</v>
      </c>
      <c r="G167" s="574">
        <f t="shared" ref="G167:G184" si="400">SUM(F167/E167*100)</f>
        <v>100</v>
      </c>
      <c r="H167" s="562">
        <f t="shared" ref="H167:I169" si="401">SUM(H170,H173)</f>
        <v>0</v>
      </c>
      <c r="I167" s="562">
        <f t="shared" si="401"/>
        <v>0</v>
      </c>
      <c r="J167" s="563" t="e">
        <f>SUM(I167/H167*100)</f>
        <v>#DIV/0!</v>
      </c>
      <c r="K167" s="562">
        <f t="shared" ref="K167:L169" si="402">SUM(K170,K173)</f>
        <v>0</v>
      </c>
      <c r="L167" s="562">
        <f t="shared" si="402"/>
        <v>0</v>
      </c>
      <c r="M167" s="563" t="e">
        <f>SUM(L167/K167*100)</f>
        <v>#DIV/0!</v>
      </c>
      <c r="N167" s="562">
        <v>250</v>
      </c>
      <c r="O167" s="562">
        <f t="shared" ref="N167:O169" si="403">SUM(O170,O173)</f>
        <v>250</v>
      </c>
      <c r="P167" s="563">
        <f>SUM(O167/N167*100)</f>
        <v>100</v>
      </c>
      <c r="Q167" s="564">
        <f t="shared" ref="Q167:R169" si="404">SUM(Q170,Q173)</f>
        <v>0</v>
      </c>
      <c r="R167" s="564">
        <f t="shared" si="404"/>
        <v>0</v>
      </c>
      <c r="S167" s="565" t="e">
        <f>SUM(R167/Q167*100)</f>
        <v>#DIV/0!</v>
      </c>
      <c r="T167" s="564">
        <f t="shared" ref="T167:U169" si="405">SUM(T170,T173)</f>
        <v>0</v>
      </c>
      <c r="U167" s="564">
        <f t="shared" si="405"/>
        <v>0</v>
      </c>
      <c r="V167" s="565" t="e">
        <f>SUM(U167/T167*100)</f>
        <v>#DIV/0!</v>
      </c>
      <c r="W167" s="564">
        <f t="shared" ref="W167:X169" si="406">SUM(W170,W173)</f>
        <v>0</v>
      </c>
      <c r="X167" s="564">
        <f t="shared" si="406"/>
        <v>0</v>
      </c>
      <c r="Y167" s="565" t="e">
        <f>SUM(X167/W167*100)</f>
        <v>#DIV/0!</v>
      </c>
      <c r="Z167" s="566">
        <f>SUM(Z170,Z173)</f>
        <v>0</v>
      </c>
      <c r="AA167" s="544"/>
      <c r="AB167" s="545"/>
      <c r="AC167" s="566">
        <f>SUM(AC170,AC173)</f>
        <v>0</v>
      </c>
      <c r="AD167" s="546" t="e">
        <f>SUM(AC167/Z167*100)</f>
        <v>#DIV/0!</v>
      </c>
      <c r="AE167" s="566">
        <f>SUM(AE170,AE173)</f>
        <v>0</v>
      </c>
      <c r="AF167" s="544"/>
      <c r="AG167" s="545"/>
      <c r="AH167" s="566">
        <f>SUM(AH170,AH173)</f>
        <v>0</v>
      </c>
      <c r="AI167" s="546" t="e">
        <f>SUM(AH167/AE167*100)</f>
        <v>#DIV/0!</v>
      </c>
      <c r="AJ167" s="566">
        <f>SUM(AJ170,AJ173)</f>
        <v>0</v>
      </c>
      <c r="AK167" s="544"/>
      <c r="AL167" s="545"/>
      <c r="AM167" s="566">
        <f>SUM(AM170,AM173)</f>
        <v>0</v>
      </c>
      <c r="AN167" s="546" t="e">
        <f>SUM(AM167/AJ167*100)</f>
        <v>#DIV/0!</v>
      </c>
      <c r="AO167" s="549">
        <f>SUM(AO170,AO173)</f>
        <v>0</v>
      </c>
      <c r="AP167" s="549"/>
      <c r="AQ167" s="549"/>
      <c r="AR167" s="549">
        <f>SUM(AR170,AR173)</f>
        <v>0</v>
      </c>
      <c r="AS167" s="567" t="e">
        <f>SUM(AR167/AO167*100)</f>
        <v>#DIV/0!</v>
      </c>
      <c r="AT167" s="549"/>
      <c r="AU167" s="549"/>
      <c r="AV167" s="549"/>
      <c r="AW167" s="549">
        <f>SUM(AW170,AW173)</f>
        <v>0</v>
      </c>
      <c r="AX167" s="567" t="e">
        <f>SUM(AW167/AT167*100)</f>
        <v>#DIV/0!</v>
      </c>
      <c r="AY167" s="549">
        <f t="shared" ref="AY167:AZ169" si="407">SUM(AY170,AY173)</f>
        <v>0</v>
      </c>
      <c r="AZ167" s="549">
        <f t="shared" si="407"/>
        <v>0</v>
      </c>
      <c r="BA167" s="567" t="e">
        <f>SUM(AZ167/AW167*100)</f>
        <v>#DIV/0!</v>
      </c>
      <c r="BB167" s="658"/>
      <c r="BC167" s="667"/>
      <c r="BD167" s="769"/>
      <c r="BE167" s="865"/>
      <c r="BF167" s="917"/>
    </row>
    <row r="168" spans="1:58" s="552" customFormat="1" ht="22.5" customHeight="1" x14ac:dyDescent="0.25">
      <c r="A168" s="575"/>
      <c r="B168" s="1012"/>
      <c r="C168" s="1148"/>
      <c r="D168" s="721" t="s">
        <v>7</v>
      </c>
      <c r="E168" s="577">
        <f t="shared" si="398"/>
        <v>250</v>
      </c>
      <c r="F168" s="577">
        <f t="shared" si="399"/>
        <v>250</v>
      </c>
      <c r="G168" s="574">
        <f t="shared" si="400"/>
        <v>100</v>
      </c>
      <c r="H168" s="562">
        <f t="shared" si="401"/>
        <v>0</v>
      </c>
      <c r="I168" s="562">
        <f t="shared" si="401"/>
        <v>0</v>
      </c>
      <c r="J168" s="563" t="e">
        <f>SUM(I168/H168*100)</f>
        <v>#DIV/0!</v>
      </c>
      <c r="K168" s="562">
        <f t="shared" si="402"/>
        <v>0</v>
      </c>
      <c r="L168" s="562">
        <f t="shared" si="402"/>
        <v>0</v>
      </c>
      <c r="M168" s="563" t="e">
        <f>SUM(L168/K168*100)</f>
        <v>#DIV/0!</v>
      </c>
      <c r="N168" s="562">
        <v>250</v>
      </c>
      <c r="O168" s="562">
        <f t="shared" si="403"/>
        <v>250</v>
      </c>
      <c r="P168" s="563">
        <f>SUM(O168/N168*100)</f>
        <v>100</v>
      </c>
      <c r="Q168" s="564">
        <f t="shared" si="404"/>
        <v>0</v>
      </c>
      <c r="R168" s="564">
        <f t="shared" si="404"/>
        <v>0</v>
      </c>
      <c r="S168" s="565" t="e">
        <f>SUM(R168/Q168*100)</f>
        <v>#DIV/0!</v>
      </c>
      <c r="T168" s="564">
        <f t="shared" si="405"/>
        <v>0</v>
      </c>
      <c r="U168" s="564">
        <f t="shared" si="405"/>
        <v>0</v>
      </c>
      <c r="V168" s="565" t="e">
        <f>SUM(U168/T168*100)</f>
        <v>#DIV/0!</v>
      </c>
      <c r="W168" s="564">
        <f t="shared" si="406"/>
        <v>0</v>
      </c>
      <c r="X168" s="564">
        <f t="shared" si="406"/>
        <v>0</v>
      </c>
      <c r="Y168" s="565" t="e">
        <f>SUM(X168/W168*100)</f>
        <v>#DIV/0!</v>
      </c>
      <c r="Z168" s="566">
        <f>SUM(Z171,Z174)</f>
        <v>0</v>
      </c>
      <c r="AA168" s="553"/>
      <c r="AB168" s="554"/>
      <c r="AC168" s="566">
        <f>SUM(AC171,AC174)</f>
        <v>0</v>
      </c>
      <c r="AD168" s="546" t="e">
        <f>SUM(AC168/Z168*100)</f>
        <v>#DIV/0!</v>
      </c>
      <c r="AE168" s="566">
        <f>SUM(AE171,AE174)</f>
        <v>0</v>
      </c>
      <c r="AF168" s="553"/>
      <c r="AG168" s="554"/>
      <c r="AH168" s="566">
        <f>SUM(AH171,AH174)</f>
        <v>0</v>
      </c>
      <c r="AI168" s="546" t="e">
        <f>SUM(AH168/AE168*100)</f>
        <v>#DIV/0!</v>
      </c>
      <c r="AJ168" s="566">
        <f>SUM(AJ171,AJ174)</f>
        <v>0</v>
      </c>
      <c r="AK168" s="553"/>
      <c r="AL168" s="554"/>
      <c r="AM168" s="566">
        <f>SUM(AM171,AM174)</f>
        <v>0</v>
      </c>
      <c r="AN168" s="546" t="e">
        <f>SUM(AM168/AJ168*100)</f>
        <v>#DIV/0!</v>
      </c>
      <c r="AO168" s="549">
        <f>SUM(AO171,AO174)</f>
        <v>0</v>
      </c>
      <c r="AP168" s="555"/>
      <c r="AQ168" s="555"/>
      <c r="AR168" s="549">
        <f>SUM(AR171,AR174)</f>
        <v>0</v>
      </c>
      <c r="AS168" s="567" t="e">
        <f>SUM(AR168/AO168*100)</f>
        <v>#DIV/0!</v>
      </c>
      <c r="AT168" s="549"/>
      <c r="AU168" s="555"/>
      <c r="AV168" s="555"/>
      <c r="AW168" s="549">
        <f>SUM(AW171,AW174)</f>
        <v>0</v>
      </c>
      <c r="AX168" s="567" t="e">
        <f>SUM(AW168/AT168*100)</f>
        <v>#DIV/0!</v>
      </c>
      <c r="AY168" s="549">
        <f t="shared" si="407"/>
        <v>0</v>
      </c>
      <c r="AZ168" s="549">
        <f t="shared" si="407"/>
        <v>0</v>
      </c>
      <c r="BA168" s="567" t="e">
        <f>SUM(AZ168/AW168*100)</f>
        <v>#DIV/0!</v>
      </c>
      <c r="BB168" s="659"/>
      <c r="BC168" s="667"/>
      <c r="BD168" s="769"/>
      <c r="BE168" s="865"/>
      <c r="BF168" s="917"/>
    </row>
    <row r="169" spans="1:58" s="552" customFormat="1" ht="44.25" customHeight="1" x14ac:dyDescent="0.25">
      <c r="A169" s="575"/>
      <c r="B169" s="1012"/>
      <c r="C169" s="1148"/>
      <c r="D169" s="722" t="s">
        <v>386</v>
      </c>
      <c r="E169" s="573">
        <f t="shared" si="398"/>
        <v>0</v>
      </c>
      <c r="F169" s="577">
        <f t="shared" si="399"/>
        <v>0</v>
      </c>
      <c r="G169" s="574" t="e">
        <f t="shared" si="400"/>
        <v>#DIV/0!</v>
      </c>
      <c r="H169" s="562">
        <f t="shared" si="401"/>
        <v>0</v>
      </c>
      <c r="I169" s="562">
        <f t="shared" si="401"/>
        <v>0</v>
      </c>
      <c r="J169" s="563" t="e">
        <f>SUM(I169/H169*100)</f>
        <v>#DIV/0!</v>
      </c>
      <c r="K169" s="562">
        <f t="shared" si="402"/>
        <v>0</v>
      </c>
      <c r="L169" s="562">
        <f t="shared" si="402"/>
        <v>0</v>
      </c>
      <c r="M169" s="563" t="e">
        <f>SUM(L169/K169*100)</f>
        <v>#DIV/0!</v>
      </c>
      <c r="N169" s="562">
        <f t="shared" si="403"/>
        <v>0</v>
      </c>
      <c r="O169" s="562">
        <f t="shared" si="403"/>
        <v>0</v>
      </c>
      <c r="P169" s="563" t="e">
        <f>SUM(O169/N169*100)</f>
        <v>#DIV/0!</v>
      </c>
      <c r="Q169" s="564">
        <f t="shared" si="404"/>
        <v>0</v>
      </c>
      <c r="R169" s="564">
        <f t="shared" si="404"/>
        <v>0</v>
      </c>
      <c r="S169" s="565" t="e">
        <f>SUM(R169/Q169*100)</f>
        <v>#DIV/0!</v>
      </c>
      <c r="T169" s="564">
        <f t="shared" si="405"/>
        <v>0</v>
      </c>
      <c r="U169" s="564">
        <f t="shared" si="405"/>
        <v>0</v>
      </c>
      <c r="V169" s="565" t="e">
        <f>SUM(U169/T169*100)</f>
        <v>#DIV/0!</v>
      </c>
      <c r="W169" s="564">
        <f t="shared" si="406"/>
        <v>0</v>
      </c>
      <c r="X169" s="564">
        <f t="shared" si="406"/>
        <v>0</v>
      </c>
      <c r="Y169" s="565" t="e">
        <f>SUM(X169/W169*100)</f>
        <v>#DIV/0!</v>
      </c>
      <c r="Z169" s="566">
        <f>SUM(Z172,Z175)</f>
        <v>0</v>
      </c>
      <c r="AA169" s="558"/>
      <c r="AB169" s="559"/>
      <c r="AC169" s="566">
        <f>SUM(AC172,AC175)</f>
        <v>0</v>
      </c>
      <c r="AD169" s="546" t="e">
        <f>SUM(AC169/Z169*100)</f>
        <v>#DIV/0!</v>
      </c>
      <c r="AE169" s="566">
        <f>SUM(AE172,AE175)</f>
        <v>0</v>
      </c>
      <c r="AF169" s="558"/>
      <c r="AG169" s="559"/>
      <c r="AH169" s="566">
        <f>SUM(AH172,AH175)</f>
        <v>0</v>
      </c>
      <c r="AI169" s="546" t="e">
        <f>SUM(AH169/AE169*100)</f>
        <v>#DIV/0!</v>
      </c>
      <c r="AJ169" s="566">
        <f>SUM(AJ172,AJ175)</f>
        <v>0</v>
      </c>
      <c r="AK169" s="558"/>
      <c r="AL169" s="559"/>
      <c r="AM169" s="566">
        <f>SUM(AM172,AM175)</f>
        <v>0</v>
      </c>
      <c r="AN169" s="546" t="e">
        <f>SUM(AM169/AJ169*100)</f>
        <v>#DIV/0!</v>
      </c>
      <c r="AO169" s="549">
        <f>SUM(AO172,AO175)</f>
        <v>0</v>
      </c>
      <c r="AP169" s="555"/>
      <c r="AQ169" s="555"/>
      <c r="AR169" s="549">
        <f>SUM(AR172,AR175)</f>
        <v>0</v>
      </c>
      <c r="AS169" s="567" t="e">
        <f>SUM(AR169/AO169*100)</f>
        <v>#DIV/0!</v>
      </c>
      <c r="AT169" s="549">
        <f>SUM(AT172,AT175)</f>
        <v>0</v>
      </c>
      <c r="AU169" s="555"/>
      <c r="AV169" s="555"/>
      <c r="AW169" s="549">
        <f>SUM(AW172,AW175)</f>
        <v>0</v>
      </c>
      <c r="AX169" s="567" t="e">
        <f>SUM(AW169/AT169*100)</f>
        <v>#DIV/0!</v>
      </c>
      <c r="AY169" s="549">
        <f t="shared" si="407"/>
        <v>0</v>
      </c>
      <c r="AZ169" s="549">
        <f t="shared" si="407"/>
        <v>0</v>
      </c>
      <c r="BA169" s="567" t="e">
        <f>SUM(AZ169/AW169*100)</f>
        <v>#DIV/0!</v>
      </c>
      <c r="BB169" s="659"/>
      <c r="BC169" s="667"/>
      <c r="BD169" s="769"/>
      <c r="BE169" s="865"/>
      <c r="BF169" s="917"/>
    </row>
    <row r="170" spans="1:58" ht="22.5" customHeight="1" x14ac:dyDescent="0.25">
      <c r="A170" s="570" t="s">
        <v>274</v>
      </c>
      <c r="B170" s="1130" t="s">
        <v>324</v>
      </c>
      <c r="C170" s="1024" t="s">
        <v>409</v>
      </c>
      <c r="D170" s="700" t="s">
        <v>5</v>
      </c>
      <c r="E170" s="146">
        <f t="shared" si="398"/>
        <v>0</v>
      </c>
      <c r="F170" s="148">
        <f t="shared" si="399"/>
        <v>0</v>
      </c>
      <c r="G170" s="149" t="e">
        <f t="shared" si="400"/>
        <v>#DIV/0!</v>
      </c>
      <c r="H170" s="233"/>
      <c r="I170" s="233"/>
      <c r="J170" s="234"/>
      <c r="K170" s="233"/>
      <c r="L170" s="233"/>
      <c r="M170" s="233"/>
      <c r="N170" s="233"/>
      <c r="O170" s="233"/>
      <c r="P170" s="233"/>
      <c r="Q170" s="291"/>
      <c r="R170" s="291"/>
      <c r="S170" s="292" t="e">
        <f>SUM(R170/Q170*100)</f>
        <v>#DIV/0!</v>
      </c>
      <c r="T170" s="284"/>
      <c r="U170" s="284"/>
      <c r="V170" s="284"/>
      <c r="W170" s="284"/>
      <c r="X170" s="284"/>
      <c r="Y170" s="284"/>
      <c r="Z170" s="409"/>
      <c r="AA170" s="423"/>
      <c r="AB170" s="424"/>
      <c r="AC170" s="425"/>
      <c r="AD170" s="352"/>
      <c r="AE170" s="352"/>
      <c r="AF170" s="393"/>
      <c r="AG170" s="394"/>
      <c r="AH170" s="403"/>
      <c r="AI170" s="363"/>
      <c r="AJ170" s="352"/>
      <c r="AK170" s="393"/>
      <c r="AL170" s="394"/>
      <c r="AM170" s="403"/>
      <c r="AN170" s="395"/>
      <c r="AO170" s="177"/>
      <c r="AP170" s="177"/>
      <c r="AQ170" s="177"/>
      <c r="AR170" s="177"/>
      <c r="AS170" s="177"/>
      <c r="AT170" s="177"/>
      <c r="AU170" s="177"/>
      <c r="AV170" s="177"/>
      <c r="AW170" s="177"/>
      <c r="AX170" s="177"/>
      <c r="AY170" s="177"/>
      <c r="AZ170" s="177"/>
      <c r="BA170" s="177"/>
      <c r="BB170" s="650"/>
    </row>
    <row r="171" spans="1:58" ht="22.5" customHeight="1" x14ac:dyDescent="0.25">
      <c r="A171" s="131"/>
      <c r="B171" s="1131"/>
      <c r="C171" s="1025"/>
      <c r="D171" s="718" t="s">
        <v>7</v>
      </c>
      <c r="E171" s="146">
        <f t="shared" si="398"/>
        <v>0</v>
      </c>
      <c r="F171" s="148">
        <f t="shared" si="399"/>
        <v>0</v>
      </c>
      <c r="G171" s="149" t="e">
        <f t="shared" si="400"/>
        <v>#DIV/0!</v>
      </c>
      <c r="H171" s="238"/>
      <c r="I171" s="238"/>
      <c r="J171" s="239"/>
      <c r="K171" s="238"/>
      <c r="L171" s="238"/>
      <c r="M171" s="238"/>
      <c r="N171" s="238"/>
      <c r="O171" s="238"/>
      <c r="P171" s="238"/>
      <c r="Q171" s="431"/>
      <c r="R171" s="431"/>
      <c r="S171" s="292" t="e">
        <f>SUM(R171/Q171*100)</f>
        <v>#DIV/0!</v>
      </c>
      <c r="T171" s="286"/>
      <c r="U171" s="286"/>
      <c r="V171" s="286"/>
      <c r="W171" s="286"/>
      <c r="X171" s="286"/>
      <c r="Y171" s="286"/>
      <c r="Z171" s="422"/>
      <c r="AA171" s="426"/>
      <c r="AB171" s="427"/>
      <c r="AC171" s="428"/>
      <c r="AD171" s="358"/>
      <c r="AE171" s="358"/>
      <c r="AF171" s="356"/>
      <c r="AG171" s="397"/>
      <c r="AH171" s="404"/>
      <c r="AI171" s="365"/>
      <c r="AJ171" s="358"/>
      <c r="AK171" s="356"/>
      <c r="AL171" s="397"/>
      <c r="AM171" s="404"/>
      <c r="AN171" s="405"/>
      <c r="AO171" s="178"/>
      <c r="AP171" s="178"/>
      <c r="AQ171" s="178"/>
      <c r="AR171" s="178"/>
      <c r="AS171" s="178"/>
      <c r="AT171" s="178"/>
      <c r="AU171" s="178"/>
      <c r="AV171" s="178"/>
      <c r="AW171" s="178"/>
      <c r="AX171" s="178"/>
      <c r="AY171" s="178"/>
      <c r="AZ171" s="178"/>
      <c r="BA171" s="178"/>
      <c r="BB171" s="651"/>
    </row>
    <row r="172" spans="1:58" ht="104.25" customHeight="1" x14ac:dyDescent="0.25">
      <c r="A172" s="131"/>
      <c r="B172" s="1131"/>
      <c r="C172" s="1025"/>
      <c r="D172" s="723" t="s">
        <v>386</v>
      </c>
      <c r="E172" s="146">
        <f t="shared" si="398"/>
        <v>0</v>
      </c>
      <c r="F172" s="148">
        <f t="shared" si="399"/>
        <v>0</v>
      </c>
      <c r="G172" s="149" t="e">
        <f t="shared" si="400"/>
        <v>#DIV/0!</v>
      </c>
      <c r="H172" s="241"/>
      <c r="I172" s="241"/>
      <c r="J172" s="242"/>
      <c r="K172" s="241"/>
      <c r="L172" s="241"/>
      <c r="M172" s="241"/>
      <c r="N172" s="241"/>
      <c r="O172" s="241"/>
      <c r="P172" s="241"/>
      <c r="Q172" s="287"/>
      <c r="R172" s="287"/>
      <c r="S172" s="287"/>
      <c r="T172" s="287"/>
      <c r="U172" s="287"/>
      <c r="V172" s="287"/>
      <c r="W172" s="287"/>
      <c r="X172" s="287"/>
      <c r="Y172" s="287"/>
      <c r="Z172" s="359"/>
      <c r="AA172" s="360"/>
      <c r="AB172" s="398"/>
      <c r="AC172" s="399"/>
      <c r="AD172" s="362"/>
      <c r="AE172" s="362"/>
      <c r="AF172" s="360"/>
      <c r="AG172" s="398"/>
      <c r="AH172" s="399"/>
      <c r="AI172" s="359"/>
      <c r="AJ172" s="362"/>
      <c r="AK172" s="360"/>
      <c r="AL172" s="398"/>
      <c r="AM172" s="399"/>
      <c r="AN172" s="400"/>
      <c r="AO172" s="178"/>
      <c r="AP172" s="178"/>
      <c r="AQ172" s="178"/>
      <c r="AR172" s="178"/>
      <c r="AS172" s="178"/>
      <c r="AT172" s="178"/>
      <c r="AU172" s="178"/>
      <c r="AV172" s="178"/>
      <c r="AW172" s="178"/>
      <c r="AX172" s="178"/>
      <c r="AY172" s="178"/>
      <c r="AZ172" s="178"/>
      <c r="BA172" s="178"/>
      <c r="BB172" s="651"/>
    </row>
    <row r="173" spans="1:58" ht="22.5" customHeight="1" x14ac:dyDescent="0.25">
      <c r="A173" s="570" t="s">
        <v>321</v>
      </c>
      <c r="B173" s="1130" t="s">
        <v>363</v>
      </c>
      <c r="C173" s="1024" t="s">
        <v>409</v>
      </c>
      <c r="D173" s="700" t="s">
        <v>5</v>
      </c>
      <c r="E173" s="148">
        <f t="shared" si="398"/>
        <v>250</v>
      </c>
      <c r="F173" s="148">
        <f t="shared" si="399"/>
        <v>250</v>
      </c>
      <c r="G173" s="149">
        <f t="shared" si="400"/>
        <v>100</v>
      </c>
      <c r="H173" s="233"/>
      <c r="I173" s="233"/>
      <c r="J173" s="234"/>
      <c r="K173" s="236"/>
      <c r="L173" s="236"/>
      <c r="M173" s="450" t="e">
        <f t="shared" ref="M173:M174" si="408">SUM(L173/K173*100)</f>
        <v>#DIV/0!</v>
      </c>
      <c r="N173" s="254"/>
      <c r="O173" s="233">
        <v>250</v>
      </c>
      <c r="P173" s="233" t="e">
        <f t="shared" ref="P173:P175" si="409">SUM(O173/N173*100)</f>
        <v>#DIV/0!</v>
      </c>
      <c r="Q173" s="284"/>
      <c r="R173" s="284"/>
      <c r="S173" s="284" t="e">
        <f>SUM(R173/Q173*100)</f>
        <v>#DIV/0!</v>
      </c>
      <c r="T173" s="291"/>
      <c r="U173" s="291"/>
      <c r="V173" s="284" t="e">
        <f>SUM(U173/T173*100)</f>
        <v>#DIV/0!</v>
      </c>
      <c r="W173" s="291"/>
      <c r="X173" s="284"/>
      <c r="Y173" s="284"/>
      <c r="Z173" s="409"/>
      <c r="AA173" s="423"/>
      <c r="AB173" s="424"/>
      <c r="AC173" s="425"/>
      <c r="AD173" s="352"/>
      <c r="AE173" s="352"/>
      <c r="AF173" s="393"/>
      <c r="AG173" s="394"/>
      <c r="AH173" s="403"/>
      <c r="AI173" s="363"/>
      <c r="AJ173" s="406"/>
      <c r="AK173" s="393"/>
      <c r="AL173" s="394"/>
      <c r="AM173" s="403"/>
      <c r="AN173" s="395"/>
      <c r="AO173" s="177"/>
      <c r="AP173" s="177"/>
      <c r="AQ173" s="177"/>
      <c r="AR173" s="177"/>
      <c r="AS173" s="177"/>
      <c r="AT173" s="179">
        <v>250</v>
      </c>
      <c r="AU173" s="177"/>
      <c r="AV173" s="177"/>
      <c r="AW173" s="177"/>
      <c r="AX173" s="567">
        <f>SUM(AW173/AT173*100)</f>
        <v>0</v>
      </c>
      <c r="AY173" s="177"/>
      <c r="AZ173" s="177"/>
      <c r="BA173" s="177"/>
      <c r="BB173" s="650"/>
    </row>
    <row r="174" spans="1:58" ht="22.5" customHeight="1" x14ac:dyDescent="0.25">
      <c r="A174" s="131"/>
      <c r="B174" s="1131"/>
      <c r="C174" s="1025"/>
      <c r="D174" s="718" t="s">
        <v>7</v>
      </c>
      <c r="E174" s="148">
        <f t="shared" si="398"/>
        <v>250</v>
      </c>
      <c r="F174" s="148">
        <f t="shared" si="399"/>
        <v>250</v>
      </c>
      <c r="G174" s="149">
        <f t="shared" si="400"/>
        <v>100</v>
      </c>
      <c r="H174" s="238"/>
      <c r="I174" s="238"/>
      <c r="J174" s="239"/>
      <c r="K174" s="238"/>
      <c r="L174" s="238"/>
      <c r="M174" s="450" t="e">
        <f t="shared" si="408"/>
        <v>#DIV/0!</v>
      </c>
      <c r="N174" s="254"/>
      <c r="O174" s="233">
        <v>250</v>
      </c>
      <c r="P174" s="233" t="e">
        <f t="shared" si="409"/>
        <v>#DIV/0!</v>
      </c>
      <c r="Q174" s="628"/>
      <c r="R174" s="286"/>
      <c r="S174" s="284" t="e">
        <f t="shared" ref="S174" si="410">SUM(R174/Q174*100)</f>
        <v>#DIV/0!</v>
      </c>
      <c r="T174" s="431"/>
      <c r="U174" s="431"/>
      <c r="V174" s="284" t="e">
        <f t="shared" ref="V174" si="411">SUM(U174/T174*100)</f>
        <v>#DIV/0!</v>
      </c>
      <c r="W174" s="431"/>
      <c r="X174" s="286"/>
      <c r="Y174" s="286"/>
      <c r="Z174" s="422"/>
      <c r="AA174" s="426"/>
      <c r="AB174" s="427"/>
      <c r="AC174" s="428"/>
      <c r="AD174" s="358"/>
      <c r="AE174" s="358"/>
      <c r="AF174" s="356"/>
      <c r="AG174" s="397"/>
      <c r="AH174" s="404"/>
      <c r="AI174" s="365"/>
      <c r="AJ174" s="408"/>
      <c r="AK174" s="356"/>
      <c r="AL174" s="397"/>
      <c r="AM174" s="404"/>
      <c r="AN174" s="405"/>
      <c r="AO174" s="178"/>
      <c r="AP174" s="178"/>
      <c r="AQ174" s="178"/>
      <c r="AR174" s="178"/>
      <c r="AS174" s="178"/>
      <c r="AT174" s="179">
        <v>250</v>
      </c>
      <c r="AU174" s="178"/>
      <c r="AV174" s="178"/>
      <c r="AW174" s="178"/>
      <c r="AX174" s="567">
        <f>SUM(AW174/AT174*100)</f>
        <v>0</v>
      </c>
      <c r="AY174" s="178"/>
      <c r="AZ174" s="178"/>
      <c r="BA174" s="178"/>
      <c r="BB174" s="651"/>
    </row>
    <row r="175" spans="1:58" ht="85.5" customHeight="1" x14ac:dyDescent="0.25">
      <c r="A175" s="131"/>
      <c r="B175" s="1131"/>
      <c r="C175" s="1025"/>
      <c r="D175" s="723" t="s">
        <v>386</v>
      </c>
      <c r="E175" s="578">
        <f t="shared" si="398"/>
        <v>0</v>
      </c>
      <c r="F175" s="579">
        <f t="shared" si="399"/>
        <v>0</v>
      </c>
      <c r="G175" s="580" t="e">
        <f t="shared" si="400"/>
        <v>#DIV/0!</v>
      </c>
      <c r="H175" s="241"/>
      <c r="I175" s="241"/>
      <c r="J175" s="242"/>
      <c r="K175" s="241"/>
      <c r="L175" s="241"/>
      <c r="M175" s="241"/>
      <c r="N175" s="233"/>
      <c r="O175" s="233"/>
      <c r="P175" s="233" t="e">
        <f t="shared" si="409"/>
        <v>#DIV/0!</v>
      </c>
      <c r="Q175" s="287"/>
      <c r="R175" s="287"/>
      <c r="S175" s="287"/>
      <c r="T175" s="287"/>
      <c r="U175" s="581"/>
      <c r="V175" s="287"/>
      <c r="W175" s="287">
        <v>0</v>
      </c>
      <c r="X175" s="287"/>
      <c r="Y175" s="287"/>
      <c r="Z175" s="359"/>
      <c r="AA175" s="360"/>
      <c r="AB175" s="398"/>
      <c r="AC175" s="399"/>
      <c r="AD175" s="362"/>
      <c r="AE175" s="362"/>
      <c r="AF175" s="360"/>
      <c r="AG175" s="398"/>
      <c r="AH175" s="399"/>
      <c r="AI175" s="359"/>
      <c r="AJ175" s="362"/>
      <c r="AK175" s="360"/>
      <c r="AL175" s="398"/>
      <c r="AM175" s="399"/>
      <c r="AN175" s="400"/>
      <c r="AO175" s="185"/>
      <c r="AP175" s="185"/>
      <c r="AQ175" s="185"/>
      <c r="AR175" s="185"/>
      <c r="AS175" s="185"/>
      <c r="AT175" s="837">
        <v>0</v>
      </c>
      <c r="AU175" s="185"/>
      <c r="AV175" s="185"/>
      <c r="AW175" s="185"/>
      <c r="AX175" s="567"/>
      <c r="AY175" s="185"/>
      <c r="AZ175" s="185"/>
      <c r="BA175" s="185"/>
      <c r="BB175" s="651"/>
    </row>
    <row r="176" spans="1:58" s="585" customFormat="1" ht="22.5" customHeight="1" x14ac:dyDescent="0.25">
      <c r="A176" s="572" t="s">
        <v>275</v>
      </c>
      <c r="B176" s="1011" t="s">
        <v>364</v>
      </c>
      <c r="C176" s="1011" t="s">
        <v>409</v>
      </c>
      <c r="D176" s="705" t="s">
        <v>5</v>
      </c>
      <c r="E176" s="573">
        <f t="shared" si="398"/>
        <v>0</v>
      </c>
      <c r="F176" s="577">
        <f t="shared" si="399"/>
        <v>0</v>
      </c>
      <c r="G176" s="582" t="e">
        <f t="shared" si="400"/>
        <v>#DIV/0!</v>
      </c>
      <c r="H176" s="539">
        <f>SUM(H179)</f>
        <v>0</v>
      </c>
      <c r="I176" s="539">
        <f>SUM(I179)</f>
        <v>0</v>
      </c>
      <c r="J176" s="583" t="e">
        <f>SUM(I176/H176*100)</f>
        <v>#DIV/0!</v>
      </c>
      <c r="K176" s="539">
        <f>SUM(K179)</f>
        <v>0</v>
      </c>
      <c r="L176" s="539">
        <f>SUM(L179)</f>
        <v>0</v>
      </c>
      <c r="M176" s="583" t="e">
        <f>SUM(L176/K176*100)</f>
        <v>#DIV/0!</v>
      </c>
      <c r="N176" s="539">
        <f>SUM(N179)</f>
        <v>0</v>
      </c>
      <c r="O176" s="539">
        <f>SUM(O179)</f>
        <v>0</v>
      </c>
      <c r="P176" s="583" t="e">
        <f>SUM(O176/N176*100)</f>
        <v>#DIV/0!</v>
      </c>
      <c r="Q176" s="541">
        <f>SUM(Q179)</f>
        <v>0</v>
      </c>
      <c r="R176" s="541">
        <f>SUM(R179)</f>
        <v>0</v>
      </c>
      <c r="S176" s="584" t="e">
        <f>SUM(R176/Q176*100)</f>
        <v>#DIV/0!</v>
      </c>
      <c r="T176" s="541">
        <f>SUM(T179)</f>
        <v>0</v>
      </c>
      <c r="U176" s="541">
        <f>SUM(U179)</f>
        <v>0</v>
      </c>
      <c r="V176" s="584" t="e">
        <f>SUM(U176/T176*100)</f>
        <v>#DIV/0!</v>
      </c>
      <c r="W176" s="541">
        <f>SUM(W179)</f>
        <v>0</v>
      </c>
      <c r="X176" s="541">
        <f>SUM(X179)</f>
        <v>0</v>
      </c>
      <c r="Y176" s="584" t="e">
        <f>SUM(X176/W176*100)</f>
        <v>#DIV/0!</v>
      </c>
      <c r="Z176" s="543">
        <f>SUM(Z179)</f>
        <v>0</v>
      </c>
      <c r="AA176" s="544"/>
      <c r="AB176" s="545"/>
      <c r="AC176" s="543">
        <f>SUM(AC179)</f>
        <v>0</v>
      </c>
      <c r="AD176" s="546" t="e">
        <f>SUM(AC176/Z176*100)</f>
        <v>#DIV/0!</v>
      </c>
      <c r="AE176" s="543">
        <f>SUM(AE179)</f>
        <v>0</v>
      </c>
      <c r="AF176" s="544"/>
      <c r="AG176" s="545"/>
      <c r="AH176" s="543">
        <f>SUM(AH179)</f>
        <v>0</v>
      </c>
      <c r="AI176" s="546" t="e">
        <f>SUM(AH176/AE176*100)</f>
        <v>#DIV/0!</v>
      </c>
      <c r="AJ176" s="543">
        <f>SUM(AJ179)</f>
        <v>0</v>
      </c>
      <c r="AK176" s="544"/>
      <c r="AL176" s="545"/>
      <c r="AM176" s="543">
        <f>SUM(AM179)</f>
        <v>0</v>
      </c>
      <c r="AN176" s="546" t="e">
        <f t="shared" ref="AN176:AN184" si="412">SUM(AM176/AJ176*100)</f>
        <v>#DIV/0!</v>
      </c>
      <c r="AO176" s="548">
        <f>SUM(AO179)</f>
        <v>0</v>
      </c>
      <c r="AP176" s="549"/>
      <c r="AQ176" s="549"/>
      <c r="AR176" s="548">
        <f>SUM(AR179)</f>
        <v>0</v>
      </c>
      <c r="AS176" s="567" t="e">
        <f t="shared" ref="AS176:AS184" si="413">SUM(AR176/AO176*100)</f>
        <v>#DIV/0!</v>
      </c>
      <c r="AT176" s="548">
        <f>SUM(AT179)</f>
        <v>0</v>
      </c>
      <c r="AU176" s="549"/>
      <c r="AV176" s="549"/>
      <c r="AW176" s="548">
        <f>SUM(AW179)</f>
        <v>0</v>
      </c>
      <c r="AX176" s="567" t="e">
        <f>SUM(AW176/AT176*100)</f>
        <v>#DIV/0!</v>
      </c>
      <c r="AY176" s="548">
        <f>SUM(AY179)</f>
        <v>0</v>
      </c>
      <c r="AZ176" s="548">
        <f>SUM(AZ179)</f>
        <v>0</v>
      </c>
      <c r="BA176" s="567" t="e">
        <f t="shared" ref="BA176:BA181" si="414">SUM(AZ176/AW176*100)</f>
        <v>#DIV/0!</v>
      </c>
      <c r="BB176" s="658"/>
      <c r="BC176" s="667"/>
      <c r="BD176" s="769"/>
      <c r="BE176" s="865"/>
      <c r="BF176" s="917"/>
    </row>
    <row r="177" spans="1:58" s="552" customFormat="1" ht="22.5" customHeight="1" x14ac:dyDescent="0.25">
      <c r="A177" s="575"/>
      <c r="B177" s="1012"/>
      <c r="C177" s="1012"/>
      <c r="D177" s="721" t="s">
        <v>7</v>
      </c>
      <c r="E177" s="573">
        <f t="shared" si="398"/>
        <v>0</v>
      </c>
      <c r="F177" s="577">
        <f t="shared" si="399"/>
        <v>0</v>
      </c>
      <c r="G177" s="574" t="e">
        <f t="shared" si="400"/>
        <v>#DIV/0!</v>
      </c>
      <c r="H177" s="539">
        <f t="shared" ref="H177:I178" si="415">SUM(H180)</f>
        <v>0</v>
      </c>
      <c r="I177" s="539">
        <f t="shared" si="415"/>
        <v>0</v>
      </c>
      <c r="J177" s="540" t="e">
        <f>SUM(I177/H177*100)</f>
        <v>#DIV/0!</v>
      </c>
      <c r="K177" s="539">
        <f t="shared" ref="K177:L177" si="416">SUM(K180)</f>
        <v>0</v>
      </c>
      <c r="L177" s="539">
        <f t="shared" si="416"/>
        <v>0</v>
      </c>
      <c r="M177" s="540" t="e">
        <f>SUM(L177/K177*100)</f>
        <v>#DIV/0!</v>
      </c>
      <c r="N177" s="539">
        <f t="shared" ref="N177:O177" si="417">SUM(N180)</f>
        <v>0</v>
      </c>
      <c r="O177" s="539">
        <f t="shared" si="417"/>
        <v>0</v>
      </c>
      <c r="P177" s="540" t="e">
        <f>SUM(O177/N177*100)</f>
        <v>#DIV/0!</v>
      </c>
      <c r="Q177" s="541">
        <f t="shared" ref="Q177:R178" si="418">SUM(Q180)</f>
        <v>0</v>
      </c>
      <c r="R177" s="541">
        <f t="shared" si="418"/>
        <v>0</v>
      </c>
      <c r="S177" s="542" t="e">
        <f>SUM(R177/Q177*100)</f>
        <v>#DIV/0!</v>
      </c>
      <c r="T177" s="541">
        <f t="shared" ref="T177:U177" si="419">SUM(T180)</f>
        <v>0</v>
      </c>
      <c r="U177" s="541">
        <f t="shared" si="419"/>
        <v>0</v>
      </c>
      <c r="V177" s="542" t="e">
        <f>SUM(U177/T177*100)</f>
        <v>#DIV/0!</v>
      </c>
      <c r="W177" s="541">
        <f t="shared" ref="W177:X177" si="420">SUM(W180)</f>
        <v>0</v>
      </c>
      <c r="X177" s="541">
        <f t="shared" si="420"/>
        <v>0</v>
      </c>
      <c r="Y177" s="542" t="e">
        <f>SUM(X177/W177*100)</f>
        <v>#DIV/0!</v>
      </c>
      <c r="Z177" s="543">
        <f t="shared" ref="Z177:Z178" si="421">SUM(Z180)</f>
        <v>0</v>
      </c>
      <c r="AA177" s="553"/>
      <c r="AB177" s="554"/>
      <c r="AC177" s="543">
        <f t="shared" ref="AC177:AC178" si="422">SUM(AC180)</f>
        <v>0</v>
      </c>
      <c r="AD177" s="546" t="e">
        <f>SUM(AC177/Z177*100)</f>
        <v>#DIV/0!</v>
      </c>
      <c r="AE177" s="543">
        <f t="shared" ref="AE177:AE178" si="423">SUM(AE180)</f>
        <v>0</v>
      </c>
      <c r="AF177" s="553"/>
      <c r="AG177" s="554"/>
      <c r="AH177" s="543">
        <f t="shared" ref="AH177:AH178" si="424">SUM(AH180)</f>
        <v>0</v>
      </c>
      <c r="AI177" s="546" t="e">
        <f>SUM(AH177/AE177*100)</f>
        <v>#DIV/0!</v>
      </c>
      <c r="AJ177" s="543">
        <f t="shared" ref="AJ177:AJ178" si="425">SUM(AJ180)</f>
        <v>0</v>
      </c>
      <c r="AK177" s="553"/>
      <c r="AL177" s="554"/>
      <c r="AM177" s="543">
        <f t="shared" ref="AM177:AM178" si="426">SUM(AM180)</f>
        <v>0</v>
      </c>
      <c r="AN177" s="546" t="e">
        <f t="shared" si="412"/>
        <v>#DIV/0!</v>
      </c>
      <c r="AO177" s="548">
        <f t="shared" ref="AO177:AO178" si="427">SUM(AO180)</f>
        <v>0</v>
      </c>
      <c r="AP177" s="555"/>
      <c r="AQ177" s="555"/>
      <c r="AR177" s="548">
        <f t="shared" ref="AR177:AR178" si="428">SUM(AR180)</f>
        <v>0</v>
      </c>
      <c r="AS177" s="567" t="e">
        <f t="shared" si="413"/>
        <v>#DIV/0!</v>
      </c>
      <c r="AT177" s="548">
        <f t="shared" ref="AT177:AT178" si="429">SUM(AT180)</f>
        <v>0</v>
      </c>
      <c r="AU177" s="555"/>
      <c r="AV177" s="555"/>
      <c r="AW177" s="548">
        <f t="shared" ref="AW177:AW178" si="430">SUM(AW180)</f>
        <v>0</v>
      </c>
      <c r="AX177" s="567" t="e">
        <f>SUM(AW177/AT177*100)</f>
        <v>#DIV/0!</v>
      </c>
      <c r="AY177" s="548">
        <f t="shared" ref="AY177:AZ178" si="431">SUM(AY180)</f>
        <v>0</v>
      </c>
      <c r="AZ177" s="548">
        <f t="shared" si="431"/>
        <v>0</v>
      </c>
      <c r="BA177" s="567" t="e">
        <f t="shared" si="414"/>
        <v>#DIV/0!</v>
      </c>
      <c r="BB177" s="659"/>
      <c r="BC177" s="667"/>
      <c r="BD177" s="769"/>
      <c r="BE177" s="865"/>
      <c r="BF177" s="917"/>
    </row>
    <row r="178" spans="1:58" s="552" customFormat="1" ht="85.5" customHeight="1" x14ac:dyDescent="0.25">
      <c r="A178" s="575"/>
      <c r="B178" s="1012"/>
      <c r="C178" s="1012"/>
      <c r="D178" s="722" t="s">
        <v>386</v>
      </c>
      <c r="E178" s="573">
        <f t="shared" si="398"/>
        <v>0</v>
      </c>
      <c r="F178" s="577">
        <f t="shared" si="399"/>
        <v>0</v>
      </c>
      <c r="G178" s="574" t="e">
        <f t="shared" si="400"/>
        <v>#DIV/0!</v>
      </c>
      <c r="H178" s="539">
        <f t="shared" si="415"/>
        <v>0</v>
      </c>
      <c r="I178" s="539">
        <f t="shared" si="415"/>
        <v>0</v>
      </c>
      <c r="J178" s="540" t="e">
        <f>SUM(I178/H178*100)</f>
        <v>#DIV/0!</v>
      </c>
      <c r="K178" s="539">
        <f t="shared" ref="K178:L178" si="432">SUM(K181)</f>
        <v>0</v>
      </c>
      <c r="L178" s="539">
        <f t="shared" si="432"/>
        <v>0</v>
      </c>
      <c r="M178" s="540" t="e">
        <f>SUM(L178/K178*100)</f>
        <v>#DIV/0!</v>
      </c>
      <c r="N178" s="539">
        <f t="shared" ref="N178:O178" si="433">SUM(N181)</f>
        <v>0</v>
      </c>
      <c r="O178" s="539">
        <f t="shared" si="433"/>
        <v>0</v>
      </c>
      <c r="P178" s="540" t="e">
        <f>SUM(O178/N178*100)</f>
        <v>#DIV/0!</v>
      </c>
      <c r="Q178" s="541">
        <f t="shared" si="418"/>
        <v>0</v>
      </c>
      <c r="R178" s="541">
        <f t="shared" si="418"/>
        <v>0</v>
      </c>
      <c r="S178" s="542" t="e">
        <f>SUM(R178/Q178*100)</f>
        <v>#DIV/0!</v>
      </c>
      <c r="T178" s="541">
        <f t="shared" ref="T178:U178" si="434">SUM(T181)</f>
        <v>0</v>
      </c>
      <c r="U178" s="541">
        <f t="shared" si="434"/>
        <v>0</v>
      </c>
      <c r="V178" s="542" t="e">
        <f>SUM(U178/T178*100)</f>
        <v>#DIV/0!</v>
      </c>
      <c r="W178" s="541">
        <f t="shared" ref="W178:X178" si="435">SUM(W181)</f>
        <v>0</v>
      </c>
      <c r="X178" s="541">
        <f t="shared" si="435"/>
        <v>0</v>
      </c>
      <c r="Y178" s="542" t="e">
        <f>SUM(X178/W178*100)</f>
        <v>#DIV/0!</v>
      </c>
      <c r="Z178" s="543">
        <f t="shared" si="421"/>
        <v>0</v>
      </c>
      <c r="AA178" s="558"/>
      <c r="AB178" s="559"/>
      <c r="AC178" s="543">
        <f t="shared" si="422"/>
        <v>0</v>
      </c>
      <c r="AD178" s="571"/>
      <c r="AE178" s="543">
        <f t="shared" si="423"/>
        <v>0</v>
      </c>
      <c r="AF178" s="558"/>
      <c r="AG178" s="559"/>
      <c r="AH178" s="543">
        <f t="shared" si="424"/>
        <v>0</v>
      </c>
      <c r="AI178" s="546" t="e">
        <f>SUM(AH178/AE178*100)</f>
        <v>#DIV/0!</v>
      </c>
      <c r="AJ178" s="543">
        <f t="shared" si="425"/>
        <v>0</v>
      </c>
      <c r="AK178" s="558"/>
      <c r="AL178" s="559"/>
      <c r="AM178" s="543">
        <f t="shared" si="426"/>
        <v>0</v>
      </c>
      <c r="AN178" s="546" t="e">
        <f t="shared" si="412"/>
        <v>#DIV/0!</v>
      </c>
      <c r="AO178" s="548">
        <f t="shared" si="427"/>
        <v>0</v>
      </c>
      <c r="AP178" s="555"/>
      <c r="AQ178" s="555"/>
      <c r="AR178" s="548">
        <f t="shared" si="428"/>
        <v>0</v>
      </c>
      <c r="AS178" s="567" t="e">
        <f t="shared" si="413"/>
        <v>#DIV/0!</v>
      </c>
      <c r="AT178" s="548">
        <f t="shared" si="429"/>
        <v>0</v>
      </c>
      <c r="AU178" s="555"/>
      <c r="AV178" s="555"/>
      <c r="AW178" s="548">
        <f t="shared" si="430"/>
        <v>0</v>
      </c>
      <c r="AX178" s="567" t="e">
        <f>SUM(AW178/AT178*100)</f>
        <v>#DIV/0!</v>
      </c>
      <c r="AY178" s="548">
        <f t="shared" si="431"/>
        <v>0</v>
      </c>
      <c r="AZ178" s="548">
        <f t="shared" si="431"/>
        <v>0</v>
      </c>
      <c r="BA178" s="567" t="e">
        <f t="shared" si="414"/>
        <v>#DIV/0!</v>
      </c>
      <c r="BB178" s="659"/>
      <c r="BC178" s="667"/>
      <c r="BD178" s="769"/>
      <c r="BE178" s="865"/>
      <c r="BF178" s="917"/>
    </row>
    <row r="179" spans="1:58" ht="22.5" customHeight="1" x14ac:dyDescent="0.25">
      <c r="A179" s="156" t="s">
        <v>276</v>
      </c>
      <c r="B179" s="1155" t="s">
        <v>429</v>
      </c>
      <c r="C179" s="1024" t="s">
        <v>409</v>
      </c>
      <c r="D179" s="700" t="s">
        <v>5</v>
      </c>
      <c r="E179" s="146">
        <f t="shared" si="398"/>
        <v>0</v>
      </c>
      <c r="F179" s="148">
        <f t="shared" si="399"/>
        <v>0</v>
      </c>
      <c r="G179" s="149" t="e">
        <f t="shared" si="400"/>
        <v>#DIV/0!</v>
      </c>
      <c r="H179" s="233"/>
      <c r="I179" s="233"/>
      <c r="J179" s="583"/>
      <c r="K179" s="233"/>
      <c r="L179" s="233"/>
      <c r="M179" s="233"/>
      <c r="N179" s="233"/>
      <c r="O179" s="233"/>
      <c r="P179" s="233"/>
      <c r="Q179" s="284"/>
      <c r="R179" s="284"/>
      <c r="S179" s="284"/>
      <c r="T179" s="284"/>
      <c r="U179" s="284"/>
      <c r="V179" s="284"/>
      <c r="W179" s="284"/>
      <c r="X179" s="284"/>
      <c r="Y179" s="284"/>
      <c r="Z179" s="363">
        <v>0</v>
      </c>
      <c r="AA179" s="393"/>
      <c r="AB179" s="394"/>
      <c r="AC179" s="403"/>
      <c r="AD179" s="352" t="e">
        <f>SUM(AC179/Z179*100)</f>
        <v>#DIV/0!</v>
      </c>
      <c r="AE179" s="679"/>
      <c r="AF179" s="354"/>
      <c r="AG179" s="396"/>
      <c r="AH179" s="679"/>
      <c r="AI179" s="680" t="e">
        <f t="shared" ref="AI179:AI180" si="436">SUM(AH179/AE179*100)</f>
        <v>#DIV/0!</v>
      </c>
      <c r="AJ179" s="681"/>
      <c r="AK179" s="354"/>
      <c r="AL179" s="396"/>
      <c r="AM179" s="681"/>
      <c r="AN179" s="546" t="e">
        <f t="shared" si="412"/>
        <v>#DIV/0!</v>
      </c>
      <c r="AO179" s="179"/>
      <c r="AP179" s="177"/>
      <c r="AQ179" s="177"/>
      <c r="AR179" s="177"/>
      <c r="AS179" s="567" t="e">
        <f t="shared" si="413"/>
        <v>#DIV/0!</v>
      </c>
      <c r="AT179" s="177"/>
      <c r="AU179" s="177"/>
      <c r="AV179" s="177"/>
      <c r="AW179" s="177"/>
      <c r="AX179" s="177"/>
      <c r="AY179" s="180"/>
      <c r="AZ179" s="177"/>
      <c r="BA179" s="567" t="e">
        <f t="shared" si="414"/>
        <v>#DIV/0!</v>
      </c>
      <c r="BB179" s="650"/>
    </row>
    <row r="180" spans="1:58" ht="22.5" customHeight="1" x14ac:dyDescent="0.25">
      <c r="A180" s="131"/>
      <c r="B180" s="1156"/>
      <c r="C180" s="1025"/>
      <c r="D180" s="718" t="s">
        <v>7</v>
      </c>
      <c r="E180" s="146">
        <f t="shared" si="398"/>
        <v>0</v>
      </c>
      <c r="F180" s="148">
        <f t="shared" si="399"/>
        <v>0</v>
      </c>
      <c r="G180" s="149" t="e">
        <f t="shared" si="400"/>
        <v>#DIV/0!</v>
      </c>
      <c r="H180" s="238"/>
      <c r="I180" s="238"/>
      <c r="J180" s="540"/>
      <c r="K180" s="238"/>
      <c r="L180" s="238"/>
      <c r="M180" s="238"/>
      <c r="N180" s="238"/>
      <c r="O180" s="238"/>
      <c r="P180" s="238"/>
      <c r="Q180" s="286"/>
      <c r="R180" s="286"/>
      <c r="S180" s="286"/>
      <c r="T180" s="286"/>
      <c r="U180" s="286"/>
      <c r="V180" s="286"/>
      <c r="W180" s="286"/>
      <c r="X180" s="286"/>
      <c r="Y180" s="286"/>
      <c r="Z180" s="365">
        <v>0</v>
      </c>
      <c r="AA180" s="356"/>
      <c r="AB180" s="397"/>
      <c r="AC180" s="404"/>
      <c r="AD180" s="352" t="e">
        <f>SUM(AC180/Z180*100)</f>
        <v>#DIV/0!</v>
      </c>
      <c r="AE180" s="428"/>
      <c r="AF180" s="356"/>
      <c r="AG180" s="397"/>
      <c r="AH180" s="428"/>
      <c r="AI180" s="680" t="e">
        <f t="shared" si="436"/>
        <v>#DIV/0!</v>
      </c>
      <c r="AJ180" s="676"/>
      <c r="AK180" s="356"/>
      <c r="AL180" s="397"/>
      <c r="AM180" s="676"/>
      <c r="AN180" s="546" t="e">
        <f t="shared" si="412"/>
        <v>#DIV/0!</v>
      </c>
      <c r="AO180" s="179"/>
      <c r="AP180" s="178"/>
      <c r="AQ180" s="178"/>
      <c r="AR180" s="178"/>
      <c r="AS180" s="567" t="e">
        <f t="shared" si="413"/>
        <v>#DIV/0!</v>
      </c>
      <c r="AT180" s="178"/>
      <c r="AU180" s="178"/>
      <c r="AV180" s="178"/>
      <c r="AW180" s="178"/>
      <c r="AX180" s="178"/>
      <c r="AY180" s="179"/>
      <c r="AZ180" s="178"/>
      <c r="BA180" s="567" t="e">
        <f t="shared" si="414"/>
        <v>#DIV/0!</v>
      </c>
      <c r="BB180" s="651"/>
    </row>
    <row r="181" spans="1:58" ht="131.44999999999999" customHeight="1" x14ac:dyDescent="0.25">
      <c r="A181" s="131"/>
      <c r="B181" s="1156"/>
      <c r="C181" s="1025"/>
      <c r="D181" s="723" t="s">
        <v>386</v>
      </c>
      <c r="E181" s="146">
        <f t="shared" si="398"/>
        <v>0</v>
      </c>
      <c r="F181" s="148">
        <f t="shared" si="399"/>
        <v>0</v>
      </c>
      <c r="G181" s="149" t="e">
        <f t="shared" si="400"/>
        <v>#DIV/0!</v>
      </c>
      <c r="H181" s="241"/>
      <c r="I181" s="241"/>
      <c r="J181" s="540"/>
      <c r="K181" s="241"/>
      <c r="L181" s="241"/>
      <c r="M181" s="241"/>
      <c r="N181" s="241"/>
      <c r="O181" s="241"/>
      <c r="P181" s="241"/>
      <c r="Q181" s="287"/>
      <c r="R181" s="287"/>
      <c r="S181" s="287"/>
      <c r="T181" s="287"/>
      <c r="U181" s="287"/>
      <c r="V181" s="287"/>
      <c r="W181" s="287"/>
      <c r="X181" s="287"/>
      <c r="Y181" s="287"/>
      <c r="Z181" s="359"/>
      <c r="AA181" s="360"/>
      <c r="AB181" s="398"/>
      <c r="AC181" s="399"/>
      <c r="AD181" s="362"/>
      <c r="AE181" s="362"/>
      <c r="AF181" s="360"/>
      <c r="AG181" s="398"/>
      <c r="AH181" s="399"/>
      <c r="AI181" s="359"/>
      <c r="AJ181" s="362"/>
      <c r="AK181" s="360"/>
      <c r="AL181" s="398"/>
      <c r="AM181" s="399"/>
      <c r="AN181" s="546" t="e">
        <f t="shared" si="412"/>
        <v>#DIV/0!</v>
      </c>
      <c r="AO181" s="178"/>
      <c r="AP181" s="178"/>
      <c r="AQ181" s="178"/>
      <c r="AR181" s="178"/>
      <c r="AS181" s="567" t="e">
        <f t="shared" si="413"/>
        <v>#DIV/0!</v>
      </c>
      <c r="AT181" s="178"/>
      <c r="AU181" s="178"/>
      <c r="AV181" s="178"/>
      <c r="AW181" s="178"/>
      <c r="AX181" s="178"/>
      <c r="AY181" s="179"/>
      <c r="AZ181" s="178"/>
      <c r="BA181" s="567" t="e">
        <f t="shared" si="414"/>
        <v>#DIV/0!</v>
      </c>
      <c r="BB181" s="651"/>
    </row>
    <row r="182" spans="1:58" s="593" customFormat="1" ht="22.5" customHeight="1" x14ac:dyDescent="0.25">
      <c r="A182" s="1152"/>
      <c r="B182" s="1153" t="s">
        <v>225</v>
      </c>
      <c r="C182" s="1154"/>
      <c r="D182" s="700" t="s">
        <v>5</v>
      </c>
      <c r="E182" s="608">
        <f t="shared" si="398"/>
        <v>250</v>
      </c>
      <c r="F182" s="608">
        <f t="shared" si="399"/>
        <v>250</v>
      </c>
      <c r="G182" s="609">
        <f t="shared" si="400"/>
        <v>100</v>
      </c>
      <c r="H182" s="586">
        <f t="shared" ref="H182:I184" si="437">SUM(H154,H167,H176)</f>
        <v>0</v>
      </c>
      <c r="I182" s="586">
        <f t="shared" si="437"/>
        <v>0</v>
      </c>
      <c r="J182" s="610" t="e">
        <f>SUM(I182/H182*100)</f>
        <v>#DIV/0!</v>
      </c>
      <c r="K182" s="586">
        <f t="shared" ref="K182:L184" si="438">SUM(K154,K167,K176)</f>
        <v>0</v>
      </c>
      <c r="L182" s="586">
        <f t="shared" si="438"/>
        <v>0</v>
      </c>
      <c r="M182" s="610" t="e">
        <f>SUM(L182/K182*100)</f>
        <v>#DIV/0!</v>
      </c>
      <c r="N182" s="586">
        <f t="shared" ref="N182:O184" si="439">SUM(N154,N167,N176)</f>
        <v>250</v>
      </c>
      <c r="O182" s="586">
        <f t="shared" si="439"/>
        <v>250</v>
      </c>
      <c r="P182" s="610">
        <f>SUM(O182/N182*100)</f>
        <v>100</v>
      </c>
      <c r="Q182" s="587">
        <f t="shared" ref="Q182:R184" si="440">SUM(Q154,Q167,Q176)</f>
        <v>0</v>
      </c>
      <c r="R182" s="587">
        <f t="shared" si="440"/>
        <v>0</v>
      </c>
      <c r="S182" s="611" t="e">
        <f>SUM(R182/Q182*100)</f>
        <v>#DIV/0!</v>
      </c>
      <c r="T182" s="587">
        <f t="shared" ref="T182:U184" si="441">SUM(T154,T167,T176)</f>
        <v>0</v>
      </c>
      <c r="U182" s="587">
        <f t="shared" si="441"/>
        <v>0</v>
      </c>
      <c r="V182" s="611" t="e">
        <f>SUM(U182/T182*100)</f>
        <v>#DIV/0!</v>
      </c>
      <c r="W182" s="587">
        <f t="shared" ref="W182:X184" si="442">SUM(W154,W167,W176)</f>
        <v>0</v>
      </c>
      <c r="X182" s="587">
        <f t="shared" si="442"/>
        <v>0</v>
      </c>
      <c r="Y182" s="611" t="e">
        <f>SUM(X182/W182*100)</f>
        <v>#DIV/0!</v>
      </c>
      <c r="Z182" s="588">
        <f t="shared" ref="Z182:AC184" si="443">SUM(Z154,Z167,Z176)</f>
        <v>0</v>
      </c>
      <c r="AA182" s="588">
        <f t="shared" si="443"/>
        <v>0</v>
      </c>
      <c r="AB182" s="588">
        <f t="shared" si="443"/>
        <v>0</v>
      </c>
      <c r="AC182" s="588">
        <f t="shared" si="443"/>
        <v>0</v>
      </c>
      <c r="AD182" s="589" t="e">
        <f>SUM(AC182/Z182*100)</f>
        <v>#DIV/0!</v>
      </c>
      <c r="AE182" s="588">
        <f t="shared" ref="AE182:AH184" si="444">SUM(AE154,AE167,AE176)</f>
        <v>0</v>
      </c>
      <c r="AF182" s="588">
        <f t="shared" si="444"/>
        <v>0</v>
      </c>
      <c r="AG182" s="588">
        <f t="shared" si="444"/>
        <v>0</v>
      </c>
      <c r="AH182" s="588">
        <f t="shared" si="444"/>
        <v>0</v>
      </c>
      <c r="AI182" s="589" t="e">
        <f>SUM(AH182/AE182*100)</f>
        <v>#DIV/0!</v>
      </c>
      <c r="AJ182" s="588">
        <f t="shared" ref="AJ182:AM184" si="445">SUM(AJ154,AJ167,AJ176)</f>
        <v>0</v>
      </c>
      <c r="AK182" s="588">
        <f t="shared" si="445"/>
        <v>0</v>
      </c>
      <c r="AL182" s="588">
        <f t="shared" si="445"/>
        <v>0</v>
      </c>
      <c r="AM182" s="588">
        <f t="shared" si="445"/>
        <v>0</v>
      </c>
      <c r="AN182" s="589" t="e">
        <f t="shared" si="412"/>
        <v>#DIV/0!</v>
      </c>
      <c r="AO182" s="590">
        <f t="shared" ref="AO182:AR184" si="446">SUM(AO154,AO167,AO176)</f>
        <v>0</v>
      </c>
      <c r="AP182" s="590">
        <f t="shared" si="446"/>
        <v>0</v>
      </c>
      <c r="AQ182" s="590">
        <f t="shared" si="446"/>
        <v>0</v>
      </c>
      <c r="AR182" s="590">
        <f t="shared" si="446"/>
        <v>0</v>
      </c>
      <c r="AS182" s="591" t="e">
        <f t="shared" si="413"/>
        <v>#DIV/0!</v>
      </c>
      <c r="AT182" s="590">
        <f t="shared" ref="AT182:AW184" si="447">SUM(AT154,AT167,AT176)</f>
        <v>0</v>
      </c>
      <c r="AU182" s="590">
        <f t="shared" si="447"/>
        <v>0</v>
      </c>
      <c r="AV182" s="590">
        <f t="shared" si="447"/>
        <v>0</v>
      </c>
      <c r="AW182" s="590">
        <f t="shared" si="447"/>
        <v>0</v>
      </c>
      <c r="AX182" s="591" t="e">
        <f>SUM(AW182/AT182*100)</f>
        <v>#DIV/0!</v>
      </c>
      <c r="AY182" s="590">
        <f t="shared" ref="AY182:AZ184" si="448">SUM(AY154,AY167,AY176)</f>
        <v>0</v>
      </c>
      <c r="AZ182" s="590">
        <f t="shared" si="448"/>
        <v>0</v>
      </c>
      <c r="BA182" s="592" t="e">
        <f>SUM(AZ182/AY182*100)</f>
        <v>#DIV/0!</v>
      </c>
      <c r="BB182" s="1157"/>
      <c r="BC182" s="661"/>
      <c r="BD182" s="770"/>
      <c r="BE182" s="860"/>
      <c r="BF182" s="918"/>
    </row>
    <row r="183" spans="1:58" s="593" customFormat="1" ht="22.5" customHeight="1" x14ac:dyDescent="0.25">
      <c r="A183" s="1152"/>
      <c r="B183" s="1153"/>
      <c r="C183" s="1154"/>
      <c r="D183" s="718" t="s">
        <v>7</v>
      </c>
      <c r="E183" s="608">
        <f t="shared" si="398"/>
        <v>250</v>
      </c>
      <c r="F183" s="608">
        <f t="shared" si="399"/>
        <v>250</v>
      </c>
      <c r="G183" s="609">
        <f t="shared" si="400"/>
        <v>100</v>
      </c>
      <c r="H183" s="586">
        <f t="shared" si="437"/>
        <v>0</v>
      </c>
      <c r="I183" s="586">
        <f t="shared" si="437"/>
        <v>0</v>
      </c>
      <c r="J183" s="610" t="e">
        <f>SUM(I183/H183*100)</f>
        <v>#DIV/0!</v>
      </c>
      <c r="K183" s="586">
        <f t="shared" si="438"/>
        <v>0</v>
      </c>
      <c r="L183" s="586">
        <f t="shared" si="438"/>
        <v>0</v>
      </c>
      <c r="M183" s="610" t="e">
        <f>SUM(L183/K183*100)</f>
        <v>#DIV/0!</v>
      </c>
      <c r="N183" s="586">
        <f t="shared" si="439"/>
        <v>250</v>
      </c>
      <c r="O183" s="586">
        <f t="shared" si="439"/>
        <v>250</v>
      </c>
      <c r="P183" s="610">
        <f>SUM(O183/N183*100)</f>
        <v>100</v>
      </c>
      <c r="Q183" s="587">
        <f t="shared" si="440"/>
        <v>0</v>
      </c>
      <c r="R183" s="587">
        <f t="shared" si="440"/>
        <v>0</v>
      </c>
      <c r="S183" s="611" t="e">
        <f>SUM(R183/Q183*100)</f>
        <v>#DIV/0!</v>
      </c>
      <c r="T183" s="587">
        <f t="shared" si="441"/>
        <v>0</v>
      </c>
      <c r="U183" s="587">
        <f t="shared" si="441"/>
        <v>0</v>
      </c>
      <c r="V183" s="611" t="e">
        <f>SUM(U183/T183*100)</f>
        <v>#DIV/0!</v>
      </c>
      <c r="W183" s="587">
        <f t="shared" si="442"/>
        <v>0</v>
      </c>
      <c r="X183" s="587">
        <f t="shared" si="442"/>
        <v>0</v>
      </c>
      <c r="Y183" s="611" t="e">
        <f>SUM(X183/W183*100)</f>
        <v>#DIV/0!</v>
      </c>
      <c r="Z183" s="588">
        <f t="shared" si="443"/>
        <v>0</v>
      </c>
      <c r="AA183" s="588">
        <f t="shared" si="443"/>
        <v>0</v>
      </c>
      <c r="AB183" s="588">
        <f t="shared" si="443"/>
        <v>0</v>
      </c>
      <c r="AC183" s="588">
        <f t="shared" si="443"/>
        <v>0</v>
      </c>
      <c r="AD183" s="589" t="e">
        <f>SUM(AC183/Z183*100)</f>
        <v>#DIV/0!</v>
      </c>
      <c r="AE183" s="588">
        <f t="shared" si="444"/>
        <v>0</v>
      </c>
      <c r="AF183" s="588">
        <f t="shared" si="444"/>
        <v>0</v>
      </c>
      <c r="AG183" s="588">
        <f t="shared" si="444"/>
        <v>0</v>
      </c>
      <c r="AH183" s="588">
        <f t="shared" si="444"/>
        <v>0</v>
      </c>
      <c r="AI183" s="589" t="e">
        <f>SUM(AH183/AE183*100)</f>
        <v>#DIV/0!</v>
      </c>
      <c r="AJ183" s="588">
        <f t="shared" si="445"/>
        <v>0</v>
      </c>
      <c r="AK183" s="588">
        <f t="shared" si="445"/>
        <v>0</v>
      </c>
      <c r="AL183" s="588">
        <f t="shared" si="445"/>
        <v>0</v>
      </c>
      <c r="AM183" s="588">
        <f t="shared" si="445"/>
        <v>0</v>
      </c>
      <c r="AN183" s="589" t="e">
        <f t="shared" si="412"/>
        <v>#DIV/0!</v>
      </c>
      <c r="AO183" s="590">
        <f t="shared" si="446"/>
        <v>0</v>
      </c>
      <c r="AP183" s="590">
        <f t="shared" si="446"/>
        <v>0</v>
      </c>
      <c r="AQ183" s="590">
        <f t="shared" si="446"/>
        <v>0</v>
      </c>
      <c r="AR183" s="590">
        <f t="shared" si="446"/>
        <v>0</v>
      </c>
      <c r="AS183" s="591" t="e">
        <f t="shared" si="413"/>
        <v>#DIV/0!</v>
      </c>
      <c r="AT183" s="590">
        <f t="shared" si="447"/>
        <v>0</v>
      </c>
      <c r="AU183" s="590">
        <f t="shared" si="447"/>
        <v>0</v>
      </c>
      <c r="AV183" s="590">
        <f t="shared" si="447"/>
        <v>0</v>
      </c>
      <c r="AW183" s="590">
        <f t="shared" si="447"/>
        <v>0</v>
      </c>
      <c r="AX183" s="591" t="e">
        <f>SUM(AW183/AT183*100)</f>
        <v>#DIV/0!</v>
      </c>
      <c r="AY183" s="590">
        <f t="shared" si="448"/>
        <v>0</v>
      </c>
      <c r="AZ183" s="590">
        <f t="shared" si="448"/>
        <v>0</v>
      </c>
      <c r="BA183" s="592" t="e">
        <f>SUM(AZ183/AY183*100)</f>
        <v>#DIV/0!</v>
      </c>
      <c r="BB183" s="1157"/>
      <c r="BC183" s="661"/>
      <c r="BD183" s="770"/>
      <c r="BE183" s="860"/>
      <c r="BF183" s="918"/>
    </row>
    <row r="184" spans="1:58" s="593" customFormat="1" ht="39.75" customHeight="1" x14ac:dyDescent="0.25">
      <c r="A184" s="1152"/>
      <c r="B184" s="1153"/>
      <c r="C184" s="1154"/>
      <c r="D184" s="723" t="s">
        <v>386</v>
      </c>
      <c r="E184" s="607">
        <f t="shared" si="398"/>
        <v>0</v>
      </c>
      <c r="F184" s="608">
        <f t="shared" si="399"/>
        <v>0</v>
      </c>
      <c r="G184" s="609" t="e">
        <f t="shared" si="400"/>
        <v>#DIV/0!</v>
      </c>
      <c r="H184" s="586">
        <f t="shared" si="437"/>
        <v>0</v>
      </c>
      <c r="I184" s="586">
        <f t="shared" si="437"/>
        <v>0</v>
      </c>
      <c r="J184" s="610" t="e">
        <f>SUM(I184/H184*100)</f>
        <v>#DIV/0!</v>
      </c>
      <c r="K184" s="586">
        <f t="shared" si="438"/>
        <v>0</v>
      </c>
      <c r="L184" s="586">
        <f t="shared" si="438"/>
        <v>0</v>
      </c>
      <c r="M184" s="610" t="e">
        <f>SUM(L184/K184*100)</f>
        <v>#DIV/0!</v>
      </c>
      <c r="N184" s="586">
        <f t="shared" si="439"/>
        <v>0</v>
      </c>
      <c r="O184" s="586">
        <f t="shared" si="439"/>
        <v>0</v>
      </c>
      <c r="P184" s="610" t="e">
        <f>SUM(O184/N184*100)</f>
        <v>#DIV/0!</v>
      </c>
      <c r="Q184" s="587">
        <f t="shared" si="440"/>
        <v>0</v>
      </c>
      <c r="R184" s="587">
        <f t="shared" si="440"/>
        <v>0</v>
      </c>
      <c r="S184" s="611" t="e">
        <f>SUM(R184/Q184*100)</f>
        <v>#DIV/0!</v>
      </c>
      <c r="T184" s="587">
        <f t="shared" si="441"/>
        <v>0</v>
      </c>
      <c r="U184" s="587">
        <f t="shared" si="441"/>
        <v>0</v>
      </c>
      <c r="V184" s="611" t="e">
        <f>SUM(U184/T184*100)</f>
        <v>#DIV/0!</v>
      </c>
      <c r="W184" s="587">
        <f t="shared" si="442"/>
        <v>0</v>
      </c>
      <c r="X184" s="587">
        <f t="shared" si="442"/>
        <v>0</v>
      </c>
      <c r="Y184" s="611" t="e">
        <f>SUM(X184/W184*100)</f>
        <v>#DIV/0!</v>
      </c>
      <c r="Z184" s="588">
        <f t="shared" si="443"/>
        <v>0</v>
      </c>
      <c r="AA184" s="588">
        <f t="shared" si="443"/>
        <v>0</v>
      </c>
      <c r="AB184" s="588">
        <f t="shared" si="443"/>
        <v>0</v>
      </c>
      <c r="AC184" s="588">
        <f t="shared" si="443"/>
        <v>0</v>
      </c>
      <c r="AD184" s="589" t="e">
        <f>SUM(AC184/Z184*100)</f>
        <v>#DIV/0!</v>
      </c>
      <c r="AE184" s="588">
        <f t="shared" si="444"/>
        <v>0</v>
      </c>
      <c r="AF184" s="588">
        <f t="shared" si="444"/>
        <v>0</v>
      </c>
      <c r="AG184" s="588">
        <f t="shared" si="444"/>
        <v>0</v>
      </c>
      <c r="AH184" s="588">
        <f t="shared" si="444"/>
        <v>0</v>
      </c>
      <c r="AI184" s="589" t="e">
        <f>SUM(AH184/AE184*100)</f>
        <v>#DIV/0!</v>
      </c>
      <c r="AJ184" s="588">
        <f t="shared" si="445"/>
        <v>0</v>
      </c>
      <c r="AK184" s="588">
        <f t="shared" si="445"/>
        <v>0</v>
      </c>
      <c r="AL184" s="588">
        <f t="shared" si="445"/>
        <v>0</v>
      </c>
      <c r="AM184" s="588">
        <f t="shared" si="445"/>
        <v>0</v>
      </c>
      <c r="AN184" s="589" t="e">
        <f t="shared" si="412"/>
        <v>#DIV/0!</v>
      </c>
      <c r="AO184" s="590">
        <f t="shared" si="446"/>
        <v>0</v>
      </c>
      <c r="AP184" s="590">
        <f t="shared" si="446"/>
        <v>0</v>
      </c>
      <c r="AQ184" s="590">
        <f t="shared" si="446"/>
        <v>0</v>
      </c>
      <c r="AR184" s="590">
        <f t="shared" si="446"/>
        <v>0</v>
      </c>
      <c r="AS184" s="591" t="e">
        <f t="shared" si="413"/>
        <v>#DIV/0!</v>
      </c>
      <c r="AT184" s="590">
        <f t="shared" si="447"/>
        <v>0</v>
      </c>
      <c r="AU184" s="590">
        <f t="shared" si="447"/>
        <v>0</v>
      </c>
      <c r="AV184" s="590">
        <f t="shared" si="447"/>
        <v>0</v>
      </c>
      <c r="AW184" s="590">
        <f t="shared" si="447"/>
        <v>0</v>
      </c>
      <c r="AX184" s="591" t="e">
        <f>SUM(AW184/AT184*100)</f>
        <v>#DIV/0!</v>
      </c>
      <c r="AY184" s="590">
        <f t="shared" si="448"/>
        <v>0</v>
      </c>
      <c r="AZ184" s="590">
        <f t="shared" si="448"/>
        <v>0</v>
      </c>
      <c r="BA184" s="592" t="e">
        <f>SUM(AZ184/AY184*100)</f>
        <v>#DIV/0!</v>
      </c>
      <c r="BB184" s="1157"/>
      <c r="BC184" s="661"/>
      <c r="BD184" s="770"/>
      <c r="BE184" s="860"/>
      <c r="BF184" s="918"/>
    </row>
    <row r="185" spans="1:58" ht="15.75" customHeight="1" x14ac:dyDescent="0.25">
      <c r="A185" s="1141" t="s">
        <v>434</v>
      </c>
      <c r="B185" s="1142"/>
      <c r="C185" s="1142"/>
      <c r="D185" s="1142"/>
      <c r="E185" s="1142"/>
      <c r="F185" s="1142"/>
      <c r="G185" s="1142"/>
      <c r="H185" s="1142"/>
      <c r="I185" s="1142"/>
      <c r="J185" s="1142"/>
      <c r="K185" s="1142"/>
      <c r="L185" s="1142"/>
      <c r="M185" s="1142"/>
      <c r="N185" s="1142"/>
      <c r="O185" s="1142"/>
      <c r="P185" s="1142"/>
      <c r="Q185" s="1142"/>
      <c r="R185" s="1142"/>
      <c r="S185" s="1142"/>
      <c r="T185" s="1142"/>
      <c r="U185" s="1142"/>
      <c r="V185" s="1142"/>
      <c r="W185" s="1142"/>
      <c r="X185" s="1142"/>
      <c r="Y185" s="1142"/>
      <c r="Z185" s="1142"/>
      <c r="AA185" s="1142"/>
      <c r="AB185" s="1142"/>
      <c r="AC185" s="1142"/>
      <c r="AD185" s="1142"/>
      <c r="AE185" s="1142"/>
      <c r="AF185" s="1142"/>
      <c r="AG185" s="1142"/>
      <c r="AH185" s="1142"/>
      <c r="AI185" s="1142"/>
      <c r="AJ185" s="1142"/>
      <c r="AK185" s="1142"/>
      <c r="AL185" s="1142"/>
      <c r="AM185" s="1142"/>
      <c r="AN185" s="1142"/>
      <c r="AO185" s="1142"/>
      <c r="AP185" s="1142"/>
      <c r="AQ185" s="1142"/>
      <c r="AR185" s="1142"/>
      <c r="AS185" s="1142"/>
      <c r="AT185" s="1142"/>
      <c r="AU185" s="1142"/>
      <c r="AV185" s="1142"/>
      <c r="AW185" s="1142"/>
      <c r="AX185" s="1142"/>
      <c r="AY185" s="1142"/>
      <c r="AZ185" s="1142"/>
      <c r="BA185" s="1142"/>
      <c r="BB185" s="1143"/>
    </row>
    <row r="186" spans="1:58" s="530" customFormat="1" ht="22.5" customHeight="1" x14ac:dyDescent="0.25">
      <c r="A186" s="568" t="s">
        <v>297</v>
      </c>
      <c r="B186" s="1135" t="s">
        <v>437</v>
      </c>
      <c r="C186" s="1024" t="s">
        <v>438</v>
      </c>
      <c r="D186" s="704" t="s">
        <v>5</v>
      </c>
      <c r="E186" s="601">
        <f t="shared" ref="E186:E191" si="449">SUM(H186,K186,N186,Q186,T186,W186,Z186,AE186,AJ186,AO186,AT186,AY186)</f>
        <v>6417.5</v>
      </c>
      <c r="F186" s="601">
        <f t="shared" ref="F186:F191" si="450">SUM(I186,L186,O186,R186,U186,X186,AC186,AH186,AM186,AR186,AW186,AZ186)</f>
        <v>599.10852</v>
      </c>
      <c r="G186" s="946">
        <f t="shared" ref="G186:G191" si="451">SUM(F186/E186*100)</f>
        <v>9.3355437475652518</v>
      </c>
      <c r="H186" s="157">
        <f>SUM(H189)</f>
        <v>0</v>
      </c>
      <c r="I186" s="157">
        <f>SUM(I189)</f>
        <v>0</v>
      </c>
      <c r="J186" s="158" t="e">
        <f t="shared" ref="J186:J191" si="452">SUM(I186/H186*100)</f>
        <v>#DIV/0!</v>
      </c>
      <c r="K186" s="157">
        <f>SUM(K189)</f>
        <v>0</v>
      </c>
      <c r="L186" s="157">
        <f>SUM(L189)</f>
        <v>0</v>
      </c>
      <c r="M186" s="158" t="e">
        <f t="shared" ref="M186:M191" si="453">SUM(L186/K186*100)</f>
        <v>#DIV/0!</v>
      </c>
      <c r="N186" s="157">
        <f>SUM(N189)</f>
        <v>0</v>
      </c>
      <c r="O186" s="157">
        <f>SUM(O189)</f>
        <v>0</v>
      </c>
      <c r="P186" s="158" t="e">
        <f t="shared" ref="P186:P191" si="454">SUM(O186/N186*100)</f>
        <v>#DIV/0!</v>
      </c>
      <c r="Q186" s="598">
        <f>SUM(Q189)</f>
        <v>0</v>
      </c>
      <c r="R186" s="598">
        <f>SUM(R189)</f>
        <v>0</v>
      </c>
      <c r="S186" s="599" t="e">
        <f t="shared" ref="S186:S191" si="455">SUM(R186/Q186*100)</f>
        <v>#DIV/0!</v>
      </c>
      <c r="T186" s="598">
        <f>SUM(T189)</f>
        <v>0</v>
      </c>
      <c r="U186" s="598">
        <f>SUM(U189)</f>
        <v>0</v>
      </c>
      <c r="V186" s="599" t="e">
        <f t="shared" ref="V186:V191" si="456">SUM(U186/T186*100)</f>
        <v>#DIV/0!</v>
      </c>
      <c r="W186" s="598">
        <f>SUM(W189)</f>
        <v>0</v>
      </c>
      <c r="X186" s="598">
        <f>SUM(X189)</f>
        <v>0</v>
      </c>
      <c r="Y186" s="160" t="e">
        <f t="shared" ref="Y186:Y191" si="457">SUM(X186/W186*100)</f>
        <v>#DIV/0!</v>
      </c>
      <c r="Z186" s="392">
        <f>SUM(Z189)</f>
        <v>0</v>
      </c>
      <c r="AA186" s="393"/>
      <c r="AB186" s="394"/>
      <c r="AC186" s="392">
        <f>SUM(AC189)</f>
        <v>0</v>
      </c>
      <c r="AD186" s="352" t="e">
        <f t="shared" ref="AD186:AD191" si="458">SUM(AC186/Z186*100)</f>
        <v>#DIV/0!</v>
      </c>
      <c r="AE186" s="392">
        <f>SUM(AE189)</f>
        <v>0</v>
      </c>
      <c r="AF186" s="393"/>
      <c r="AG186" s="394"/>
      <c r="AH186" s="392">
        <f>SUM(AH189)</f>
        <v>0</v>
      </c>
      <c r="AI186" s="352" t="e">
        <f t="shared" ref="AI186:AI191" si="459">SUM(AH186/AE186*100)</f>
        <v>#DIV/0!</v>
      </c>
      <c r="AJ186" s="392">
        <f>SUM(AJ189)</f>
        <v>0</v>
      </c>
      <c r="AK186" s="393"/>
      <c r="AL186" s="394"/>
      <c r="AM186" s="392">
        <f>SUM(AM189)</f>
        <v>0</v>
      </c>
      <c r="AN186" s="395" t="e">
        <f t="shared" ref="AN186:AN191" si="460">SUM(AM186/AJ186*100)</f>
        <v>#DIV/0!</v>
      </c>
      <c r="AO186" s="182">
        <f>SUM(AO189)</f>
        <v>599.10852</v>
      </c>
      <c r="AP186" s="177"/>
      <c r="AQ186" s="177"/>
      <c r="AR186" s="182">
        <f>SUM(AR189)</f>
        <v>599.10852</v>
      </c>
      <c r="AS186" s="177">
        <f t="shared" ref="AS186:AS191" si="461">SUM(AR186/AO186*100)</f>
        <v>100</v>
      </c>
      <c r="AT186" s="182">
        <f>SUM(AT189)</f>
        <v>0</v>
      </c>
      <c r="AU186" s="183"/>
      <c r="AV186" s="184"/>
      <c r="AW186" s="182">
        <f>SUM(AW189)</f>
        <v>0</v>
      </c>
      <c r="AX186" s="177" t="e">
        <f t="shared" ref="AX186:AX191" si="462">SUM(AW186/AT186*100)</f>
        <v>#DIV/0!</v>
      </c>
      <c r="AY186" s="182">
        <f>SUM(AY189)</f>
        <v>5818.3914800000002</v>
      </c>
      <c r="AZ186" s="182">
        <f>SUM(AZ189)</f>
        <v>0</v>
      </c>
      <c r="BA186" s="177">
        <f t="shared" ref="BA186:BA191" si="463">SUM(AZ186/AY186*100)</f>
        <v>0</v>
      </c>
      <c r="BB186" s="656"/>
      <c r="BC186" s="664">
        <f>SUM(H186,K186,N186,Q186,T186,W186,Z186,AE186,AJ186)</f>
        <v>0</v>
      </c>
      <c r="BD186" s="765"/>
      <c r="BE186" s="861"/>
      <c r="BF186" s="912"/>
    </row>
    <row r="187" spans="1:58" s="530" customFormat="1" ht="22.5" customHeight="1" x14ac:dyDescent="0.25">
      <c r="A187" s="569"/>
      <c r="B187" s="1136"/>
      <c r="C187" s="1025"/>
      <c r="D187" s="719" t="s">
        <v>7</v>
      </c>
      <c r="E187" s="601">
        <f t="shared" si="449"/>
        <v>6417.5</v>
      </c>
      <c r="F187" s="601">
        <f t="shared" si="450"/>
        <v>599.10852</v>
      </c>
      <c r="G187" s="946">
        <f t="shared" si="451"/>
        <v>9.3355437475652518</v>
      </c>
      <c r="H187" s="157">
        <f t="shared" ref="H187:I188" si="464">SUM(H190)</f>
        <v>0</v>
      </c>
      <c r="I187" s="157">
        <f t="shared" si="464"/>
        <v>0</v>
      </c>
      <c r="J187" s="158" t="e">
        <f t="shared" si="452"/>
        <v>#DIV/0!</v>
      </c>
      <c r="K187" s="157">
        <f t="shared" ref="K187:L187" si="465">SUM(K190)</f>
        <v>0</v>
      </c>
      <c r="L187" s="157">
        <f t="shared" si="465"/>
        <v>0</v>
      </c>
      <c r="M187" s="158" t="e">
        <f t="shared" si="453"/>
        <v>#DIV/0!</v>
      </c>
      <c r="N187" s="157">
        <f t="shared" ref="N187:O187" si="466">SUM(N190)</f>
        <v>0</v>
      </c>
      <c r="O187" s="157">
        <f t="shared" si="466"/>
        <v>0</v>
      </c>
      <c r="P187" s="158" t="e">
        <f t="shared" si="454"/>
        <v>#DIV/0!</v>
      </c>
      <c r="Q187" s="598">
        <f t="shared" ref="Q187:R188" si="467">SUM(Q190)</f>
        <v>0</v>
      </c>
      <c r="R187" s="598">
        <f t="shared" si="467"/>
        <v>0</v>
      </c>
      <c r="S187" s="599" t="e">
        <f t="shared" si="455"/>
        <v>#DIV/0!</v>
      </c>
      <c r="T187" s="598">
        <f t="shared" ref="T187:U187" si="468">SUM(T190)</f>
        <v>0</v>
      </c>
      <c r="U187" s="598">
        <f t="shared" si="468"/>
        <v>0</v>
      </c>
      <c r="V187" s="599" t="e">
        <f t="shared" si="456"/>
        <v>#DIV/0!</v>
      </c>
      <c r="W187" s="598">
        <f t="shared" ref="W187:X187" si="469">SUM(W190)</f>
        <v>0</v>
      </c>
      <c r="X187" s="598">
        <f t="shared" si="469"/>
        <v>0</v>
      </c>
      <c r="Y187" s="160" t="e">
        <f t="shared" si="457"/>
        <v>#DIV/0!</v>
      </c>
      <c r="Z187" s="392">
        <f t="shared" ref="Z187:Z188" si="470">SUM(Z190)</f>
        <v>0</v>
      </c>
      <c r="AA187" s="531"/>
      <c r="AB187" s="532"/>
      <c r="AC187" s="392">
        <f t="shared" ref="AC187:AC188" si="471">SUM(AC190)</f>
        <v>0</v>
      </c>
      <c r="AD187" s="352" t="e">
        <f t="shared" si="458"/>
        <v>#DIV/0!</v>
      </c>
      <c r="AE187" s="392">
        <f t="shared" ref="AE187:AE188" si="472">SUM(AE190)</f>
        <v>0</v>
      </c>
      <c r="AF187" s="531"/>
      <c r="AG187" s="532"/>
      <c r="AH187" s="392">
        <f t="shared" ref="AH187:AH188" si="473">SUM(AH190)</f>
        <v>0</v>
      </c>
      <c r="AI187" s="352" t="e">
        <f t="shared" si="459"/>
        <v>#DIV/0!</v>
      </c>
      <c r="AJ187" s="392">
        <f t="shared" ref="AJ187:AJ188" si="474">SUM(AJ190)</f>
        <v>0</v>
      </c>
      <c r="AK187" s="531"/>
      <c r="AL187" s="532"/>
      <c r="AM187" s="392">
        <f t="shared" ref="AM187:AM188" si="475">SUM(AM190)</f>
        <v>0</v>
      </c>
      <c r="AN187" s="395" t="e">
        <f t="shared" si="460"/>
        <v>#DIV/0!</v>
      </c>
      <c r="AO187" s="182">
        <f t="shared" ref="AO187:AO188" si="476">SUM(AO190)</f>
        <v>599.10852</v>
      </c>
      <c r="AP187" s="177"/>
      <c r="AQ187" s="177"/>
      <c r="AR187" s="182">
        <f t="shared" ref="AR187:AR188" si="477">SUM(AR190)</f>
        <v>599.10852</v>
      </c>
      <c r="AS187" s="177">
        <f t="shared" si="461"/>
        <v>100</v>
      </c>
      <c r="AT187" s="182">
        <f t="shared" ref="AT187:AT188" si="478">SUM(AT190)</f>
        <v>0</v>
      </c>
      <c r="AU187" s="533"/>
      <c r="AV187" s="534"/>
      <c r="AW187" s="182">
        <f t="shared" ref="AW187:AW188" si="479">SUM(AW190)</f>
        <v>0</v>
      </c>
      <c r="AX187" s="177" t="e">
        <f t="shared" si="462"/>
        <v>#DIV/0!</v>
      </c>
      <c r="AY187" s="182">
        <f t="shared" ref="AY187:AZ188" si="480">SUM(AY190)</f>
        <v>5818.3914800000002</v>
      </c>
      <c r="AZ187" s="182">
        <f t="shared" si="480"/>
        <v>0</v>
      </c>
      <c r="BA187" s="177">
        <f t="shared" si="463"/>
        <v>0</v>
      </c>
      <c r="BB187" s="657"/>
      <c r="BC187" s="664">
        <f t="shared" ref="BC187:BC188" si="481">SUM(H187,K187,N187,Q187,T187,W187,Z187,AE187,AJ187)</f>
        <v>0</v>
      </c>
      <c r="BD187" s="765"/>
      <c r="BE187" s="861"/>
      <c r="BF187" s="912"/>
    </row>
    <row r="188" spans="1:58" s="530" customFormat="1" ht="76.5" customHeight="1" x14ac:dyDescent="0.25">
      <c r="A188" s="569"/>
      <c r="B188" s="1136"/>
      <c r="C188" s="1025"/>
      <c r="D188" s="945" t="s">
        <v>283</v>
      </c>
      <c r="E188" s="600">
        <f t="shared" si="449"/>
        <v>6417.5</v>
      </c>
      <c r="F188" s="601">
        <f t="shared" si="450"/>
        <v>599.10852</v>
      </c>
      <c r="G188" s="946">
        <f t="shared" si="451"/>
        <v>9.3355437475652518</v>
      </c>
      <c r="H188" s="157">
        <f t="shared" si="464"/>
        <v>0</v>
      </c>
      <c r="I188" s="157">
        <f t="shared" si="464"/>
        <v>0</v>
      </c>
      <c r="J188" s="158" t="e">
        <f t="shared" si="452"/>
        <v>#DIV/0!</v>
      </c>
      <c r="K188" s="157">
        <f t="shared" ref="K188:L188" si="482">SUM(K191)</f>
        <v>0</v>
      </c>
      <c r="L188" s="157">
        <f t="shared" si="482"/>
        <v>0</v>
      </c>
      <c r="M188" s="158" t="e">
        <f t="shared" si="453"/>
        <v>#DIV/0!</v>
      </c>
      <c r="N188" s="157">
        <f t="shared" ref="N188:O188" si="483">SUM(N191)</f>
        <v>0</v>
      </c>
      <c r="O188" s="157">
        <f t="shared" si="483"/>
        <v>0</v>
      </c>
      <c r="P188" s="158" t="e">
        <f t="shared" si="454"/>
        <v>#DIV/0!</v>
      </c>
      <c r="Q188" s="598">
        <f t="shared" si="467"/>
        <v>0</v>
      </c>
      <c r="R188" s="598">
        <f t="shared" si="467"/>
        <v>0</v>
      </c>
      <c r="S188" s="599" t="e">
        <f t="shared" si="455"/>
        <v>#DIV/0!</v>
      </c>
      <c r="T188" s="598">
        <f t="shared" ref="T188:U188" si="484">SUM(T191)</f>
        <v>0</v>
      </c>
      <c r="U188" s="598">
        <f t="shared" si="484"/>
        <v>0</v>
      </c>
      <c r="V188" s="599" t="e">
        <f t="shared" si="456"/>
        <v>#DIV/0!</v>
      </c>
      <c r="W188" s="598">
        <f t="shared" ref="W188:X188" si="485">SUM(W191)</f>
        <v>0</v>
      </c>
      <c r="X188" s="598">
        <f t="shared" si="485"/>
        <v>0</v>
      </c>
      <c r="Y188" s="160" t="e">
        <f t="shared" si="457"/>
        <v>#DIV/0!</v>
      </c>
      <c r="Z188" s="392">
        <f t="shared" si="470"/>
        <v>0</v>
      </c>
      <c r="AA188" s="535"/>
      <c r="AB188" s="536"/>
      <c r="AC188" s="392">
        <f t="shared" si="471"/>
        <v>0</v>
      </c>
      <c r="AD188" s="352" t="e">
        <f t="shared" si="458"/>
        <v>#DIV/0!</v>
      </c>
      <c r="AE188" s="392">
        <f t="shared" si="472"/>
        <v>0</v>
      </c>
      <c r="AF188" s="535"/>
      <c r="AG188" s="536"/>
      <c r="AH188" s="392">
        <f t="shared" si="473"/>
        <v>0</v>
      </c>
      <c r="AI188" s="352" t="e">
        <f t="shared" si="459"/>
        <v>#DIV/0!</v>
      </c>
      <c r="AJ188" s="392">
        <f t="shared" si="474"/>
        <v>0</v>
      </c>
      <c r="AK188" s="535"/>
      <c r="AL188" s="536"/>
      <c r="AM188" s="392">
        <f t="shared" si="475"/>
        <v>0</v>
      </c>
      <c r="AN188" s="395" t="e">
        <f t="shared" si="460"/>
        <v>#DIV/0!</v>
      </c>
      <c r="AO188" s="182">
        <f t="shared" si="476"/>
        <v>599.10852</v>
      </c>
      <c r="AP188" s="177"/>
      <c r="AQ188" s="177"/>
      <c r="AR188" s="182">
        <f t="shared" si="477"/>
        <v>599.10852</v>
      </c>
      <c r="AS188" s="177">
        <f t="shared" si="461"/>
        <v>100</v>
      </c>
      <c r="AT188" s="182">
        <f t="shared" si="478"/>
        <v>0</v>
      </c>
      <c r="AU188" s="537"/>
      <c r="AV188" s="538"/>
      <c r="AW188" s="182">
        <f t="shared" si="479"/>
        <v>0</v>
      </c>
      <c r="AX188" s="177" t="e">
        <f t="shared" si="462"/>
        <v>#DIV/0!</v>
      </c>
      <c r="AY188" s="182">
        <f t="shared" si="480"/>
        <v>5818.3914800000002</v>
      </c>
      <c r="AZ188" s="182">
        <f t="shared" si="480"/>
        <v>0</v>
      </c>
      <c r="BA188" s="177">
        <f t="shared" si="463"/>
        <v>0</v>
      </c>
      <c r="BB188" s="657"/>
      <c r="BC188" s="664">
        <f t="shared" si="481"/>
        <v>0</v>
      </c>
      <c r="BD188" s="765"/>
      <c r="BE188" s="861"/>
      <c r="BF188" s="912"/>
    </row>
    <row r="189" spans="1:58" s="552" customFormat="1" ht="22.5" customHeight="1" x14ac:dyDescent="0.25">
      <c r="A189" s="576" t="s">
        <v>436</v>
      </c>
      <c r="B189" s="1011" t="s">
        <v>439</v>
      </c>
      <c r="C189" s="1011" t="s">
        <v>440</v>
      </c>
      <c r="D189" s="705" t="s">
        <v>5</v>
      </c>
      <c r="E189" s="573">
        <f t="shared" si="449"/>
        <v>6417.5</v>
      </c>
      <c r="F189" s="577">
        <f t="shared" si="450"/>
        <v>599.10852</v>
      </c>
      <c r="G189" s="947">
        <f t="shared" si="451"/>
        <v>9.3355437475652518</v>
      </c>
      <c r="H189" s="539">
        <v>0</v>
      </c>
      <c r="I189" s="539">
        <v>0</v>
      </c>
      <c r="J189" s="540" t="e">
        <f t="shared" si="452"/>
        <v>#DIV/0!</v>
      </c>
      <c r="K189" s="539">
        <v>0</v>
      </c>
      <c r="L189" s="539">
        <v>0</v>
      </c>
      <c r="M189" s="540" t="e">
        <f t="shared" si="453"/>
        <v>#DIV/0!</v>
      </c>
      <c r="N189" s="539">
        <v>0</v>
      </c>
      <c r="O189" s="539">
        <v>0</v>
      </c>
      <c r="P189" s="540" t="e">
        <f t="shared" si="454"/>
        <v>#DIV/0!</v>
      </c>
      <c r="Q189" s="541">
        <v>0</v>
      </c>
      <c r="R189" s="541">
        <v>0</v>
      </c>
      <c r="S189" s="542" t="e">
        <f t="shared" si="455"/>
        <v>#DIV/0!</v>
      </c>
      <c r="T189" s="541">
        <v>0</v>
      </c>
      <c r="U189" s="541">
        <v>0</v>
      </c>
      <c r="V189" s="542" t="e">
        <f t="shared" si="456"/>
        <v>#DIV/0!</v>
      </c>
      <c r="W189" s="541">
        <v>0</v>
      </c>
      <c r="X189" s="541">
        <v>0</v>
      </c>
      <c r="Y189" s="542" t="e">
        <f t="shared" si="457"/>
        <v>#DIV/0!</v>
      </c>
      <c r="Z189" s="543">
        <v>0</v>
      </c>
      <c r="AA189" s="544"/>
      <c r="AB189" s="545"/>
      <c r="AC189" s="543">
        <v>0</v>
      </c>
      <c r="AD189" s="546" t="e">
        <f t="shared" si="458"/>
        <v>#DIV/0!</v>
      </c>
      <c r="AE189" s="543">
        <v>0</v>
      </c>
      <c r="AF189" s="544"/>
      <c r="AG189" s="545"/>
      <c r="AH189" s="543">
        <v>0</v>
      </c>
      <c r="AI189" s="546" t="e">
        <f t="shared" si="459"/>
        <v>#DIV/0!</v>
      </c>
      <c r="AJ189" s="543">
        <v>0</v>
      </c>
      <c r="AK189" s="544"/>
      <c r="AL189" s="545"/>
      <c r="AM189" s="543">
        <v>0</v>
      </c>
      <c r="AN189" s="547" t="e">
        <f t="shared" si="460"/>
        <v>#DIV/0!</v>
      </c>
      <c r="AO189" s="548">
        <v>599.10852</v>
      </c>
      <c r="AP189" s="549"/>
      <c r="AQ189" s="549"/>
      <c r="AR189" s="548">
        <v>599.10852</v>
      </c>
      <c r="AS189" s="549">
        <f t="shared" si="461"/>
        <v>100</v>
      </c>
      <c r="AT189" s="548">
        <v>0</v>
      </c>
      <c r="AU189" s="550"/>
      <c r="AV189" s="551"/>
      <c r="AW189" s="548">
        <v>0</v>
      </c>
      <c r="AX189" s="549" t="e">
        <f t="shared" si="462"/>
        <v>#DIV/0!</v>
      </c>
      <c r="AY189" s="548">
        <v>5818.3914800000002</v>
      </c>
      <c r="AZ189" s="548">
        <v>0</v>
      </c>
      <c r="BA189" s="549">
        <f t="shared" si="463"/>
        <v>0</v>
      </c>
      <c r="BB189" s="658"/>
      <c r="BC189" s="667"/>
      <c r="BD189" s="769"/>
      <c r="BE189" s="865"/>
      <c r="BF189" s="917"/>
    </row>
    <row r="190" spans="1:58" s="552" customFormat="1" ht="22.5" customHeight="1" x14ac:dyDescent="0.25">
      <c r="A190" s="575"/>
      <c r="B190" s="1012"/>
      <c r="C190" s="1012"/>
      <c r="D190" s="721" t="s">
        <v>7</v>
      </c>
      <c r="E190" s="573">
        <f t="shared" si="449"/>
        <v>6417.5</v>
      </c>
      <c r="F190" s="577">
        <f t="shared" si="450"/>
        <v>599.10852</v>
      </c>
      <c r="G190" s="947">
        <f t="shared" si="451"/>
        <v>9.3355437475652518</v>
      </c>
      <c r="H190" s="539">
        <v>0</v>
      </c>
      <c r="I190" s="539">
        <v>0</v>
      </c>
      <c r="J190" s="540" t="e">
        <f t="shared" si="452"/>
        <v>#DIV/0!</v>
      </c>
      <c r="K190" s="539">
        <v>0</v>
      </c>
      <c r="L190" s="539">
        <v>0</v>
      </c>
      <c r="M190" s="540" t="e">
        <f t="shared" si="453"/>
        <v>#DIV/0!</v>
      </c>
      <c r="N190" s="539">
        <v>0</v>
      </c>
      <c r="O190" s="539">
        <v>0</v>
      </c>
      <c r="P190" s="540" t="e">
        <f t="shared" si="454"/>
        <v>#DIV/0!</v>
      </c>
      <c r="Q190" s="541">
        <v>0</v>
      </c>
      <c r="R190" s="541">
        <v>0</v>
      </c>
      <c r="S190" s="542" t="e">
        <f t="shared" si="455"/>
        <v>#DIV/0!</v>
      </c>
      <c r="T190" s="541">
        <v>0</v>
      </c>
      <c r="U190" s="541">
        <v>0</v>
      </c>
      <c r="V190" s="542" t="e">
        <f t="shared" si="456"/>
        <v>#DIV/0!</v>
      </c>
      <c r="W190" s="541">
        <v>0</v>
      </c>
      <c r="X190" s="541">
        <v>0</v>
      </c>
      <c r="Y190" s="542" t="e">
        <f t="shared" si="457"/>
        <v>#DIV/0!</v>
      </c>
      <c r="Z190" s="543">
        <v>0</v>
      </c>
      <c r="AA190" s="544"/>
      <c r="AB190" s="545"/>
      <c r="AC190" s="543">
        <v>0</v>
      </c>
      <c r="AD190" s="546" t="e">
        <f t="shared" si="458"/>
        <v>#DIV/0!</v>
      </c>
      <c r="AE190" s="543">
        <v>0</v>
      </c>
      <c r="AF190" s="544"/>
      <c r="AG190" s="545"/>
      <c r="AH190" s="543">
        <v>0</v>
      </c>
      <c r="AI190" s="546" t="e">
        <f t="shared" si="459"/>
        <v>#DIV/0!</v>
      </c>
      <c r="AJ190" s="543">
        <v>0</v>
      </c>
      <c r="AK190" s="553"/>
      <c r="AL190" s="554"/>
      <c r="AM190" s="543">
        <v>0</v>
      </c>
      <c r="AN190" s="547" t="e">
        <f t="shared" si="460"/>
        <v>#DIV/0!</v>
      </c>
      <c r="AO190" s="548">
        <v>599.10852</v>
      </c>
      <c r="AP190" s="555"/>
      <c r="AQ190" s="555"/>
      <c r="AR190" s="548">
        <v>599.10852</v>
      </c>
      <c r="AS190" s="549">
        <f t="shared" si="461"/>
        <v>100</v>
      </c>
      <c r="AT190" s="548">
        <v>0</v>
      </c>
      <c r="AU190" s="556"/>
      <c r="AV190" s="557"/>
      <c r="AW190" s="548">
        <v>0</v>
      </c>
      <c r="AX190" s="549" t="e">
        <f t="shared" si="462"/>
        <v>#DIV/0!</v>
      </c>
      <c r="AY190" s="548">
        <v>5818.3914800000002</v>
      </c>
      <c r="AZ190" s="548">
        <v>0</v>
      </c>
      <c r="BA190" s="549">
        <f t="shared" si="463"/>
        <v>0</v>
      </c>
      <c r="BB190" s="659"/>
      <c r="BC190" s="667"/>
      <c r="BD190" s="769"/>
      <c r="BE190" s="865"/>
      <c r="BF190" s="917"/>
    </row>
    <row r="191" spans="1:58" s="552" customFormat="1" ht="43.15" customHeight="1" x14ac:dyDescent="0.25">
      <c r="A191" s="575"/>
      <c r="B191" s="1012"/>
      <c r="C191" s="1012"/>
      <c r="D191" s="944" t="s">
        <v>283</v>
      </c>
      <c r="E191" s="573">
        <f t="shared" si="449"/>
        <v>6417.5</v>
      </c>
      <c r="F191" s="577">
        <f t="shared" si="450"/>
        <v>599.10852</v>
      </c>
      <c r="G191" s="947">
        <f t="shared" si="451"/>
        <v>9.3355437475652518</v>
      </c>
      <c r="H191" s="539">
        <v>0</v>
      </c>
      <c r="I191" s="539">
        <v>0</v>
      </c>
      <c r="J191" s="540" t="e">
        <f t="shared" si="452"/>
        <v>#DIV/0!</v>
      </c>
      <c r="K191" s="539">
        <v>0</v>
      </c>
      <c r="L191" s="539">
        <v>0</v>
      </c>
      <c r="M191" s="540" t="e">
        <f t="shared" si="453"/>
        <v>#DIV/0!</v>
      </c>
      <c r="N191" s="539">
        <v>0</v>
      </c>
      <c r="O191" s="539">
        <v>0</v>
      </c>
      <c r="P191" s="540" t="e">
        <f t="shared" si="454"/>
        <v>#DIV/0!</v>
      </c>
      <c r="Q191" s="541">
        <v>0</v>
      </c>
      <c r="R191" s="541">
        <v>0</v>
      </c>
      <c r="S191" s="542" t="e">
        <f t="shared" si="455"/>
        <v>#DIV/0!</v>
      </c>
      <c r="T191" s="541">
        <v>0</v>
      </c>
      <c r="U191" s="541">
        <v>0</v>
      </c>
      <c r="V191" s="542" t="e">
        <f t="shared" si="456"/>
        <v>#DIV/0!</v>
      </c>
      <c r="W191" s="541">
        <v>0</v>
      </c>
      <c r="X191" s="541">
        <v>0</v>
      </c>
      <c r="Y191" s="542" t="e">
        <f t="shared" si="457"/>
        <v>#DIV/0!</v>
      </c>
      <c r="Z191" s="543">
        <v>0</v>
      </c>
      <c r="AA191" s="544"/>
      <c r="AB191" s="545"/>
      <c r="AC191" s="543">
        <v>0</v>
      </c>
      <c r="AD191" s="546" t="e">
        <f t="shared" si="458"/>
        <v>#DIV/0!</v>
      </c>
      <c r="AE191" s="543">
        <v>0</v>
      </c>
      <c r="AF191" s="544"/>
      <c r="AG191" s="545"/>
      <c r="AH191" s="543">
        <v>0</v>
      </c>
      <c r="AI191" s="546" t="e">
        <f t="shared" si="459"/>
        <v>#DIV/0!</v>
      </c>
      <c r="AJ191" s="543">
        <v>0</v>
      </c>
      <c r="AK191" s="558"/>
      <c r="AL191" s="559"/>
      <c r="AM191" s="543">
        <v>0</v>
      </c>
      <c r="AN191" s="547" t="e">
        <f t="shared" si="460"/>
        <v>#DIV/0!</v>
      </c>
      <c r="AO191" s="548">
        <v>599.10852</v>
      </c>
      <c r="AP191" s="555"/>
      <c r="AQ191" s="555"/>
      <c r="AR191" s="548">
        <v>599.10852</v>
      </c>
      <c r="AS191" s="549">
        <f t="shared" si="461"/>
        <v>100</v>
      </c>
      <c r="AT191" s="548">
        <v>0</v>
      </c>
      <c r="AU191" s="560"/>
      <c r="AV191" s="561"/>
      <c r="AW191" s="548">
        <v>0</v>
      </c>
      <c r="AX191" s="549" t="e">
        <f t="shared" si="462"/>
        <v>#DIV/0!</v>
      </c>
      <c r="AY191" s="548">
        <v>5818.3914800000002</v>
      </c>
      <c r="AZ191" s="548">
        <v>0</v>
      </c>
      <c r="BA191" s="549">
        <f t="shared" si="463"/>
        <v>0</v>
      </c>
      <c r="BB191" s="659"/>
      <c r="BC191" s="667"/>
      <c r="BD191" s="769"/>
      <c r="BE191" s="865"/>
      <c r="BF191" s="917"/>
    </row>
    <row r="192" spans="1:58" ht="22.5" customHeight="1" x14ac:dyDescent="0.25">
      <c r="A192" s="1150" t="s">
        <v>229</v>
      </c>
      <c r="B192" s="1150"/>
      <c r="C192" s="1150"/>
      <c r="D192" s="1150"/>
      <c r="E192" s="1150"/>
      <c r="F192" s="1150"/>
      <c r="G192" s="1150"/>
      <c r="H192" s="1150"/>
      <c r="I192" s="1150"/>
      <c r="J192" s="1150"/>
      <c r="K192" s="1150"/>
      <c r="L192" s="1150"/>
      <c r="M192" s="1150"/>
      <c r="N192" s="1150"/>
      <c r="O192" s="1150"/>
      <c r="P192" s="1150"/>
      <c r="Q192" s="1150"/>
      <c r="R192" s="1150"/>
      <c r="S192" s="1150"/>
      <c r="T192" s="1150"/>
      <c r="U192" s="1150"/>
      <c r="V192" s="1150"/>
      <c r="W192" s="1150"/>
      <c r="X192" s="1150"/>
      <c r="Y192" s="1150"/>
      <c r="Z192" s="1150"/>
      <c r="AA192" s="1150"/>
      <c r="AB192" s="1150"/>
      <c r="AC192" s="1150"/>
      <c r="AD192" s="1150"/>
      <c r="AE192" s="1150"/>
      <c r="AF192" s="1150"/>
      <c r="AG192" s="1150"/>
      <c r="AH192" s="1150"/>
      <c r="AI192" s="1150"/>
      <c r="AJ192" s="1150"/>
      <c r="AK192" s="1150"/>
      <c r="AL192" s="1150"/>
      <c r="AM192" s="1150"/>
      <c r="AN192" s="1150"/>
      <c r="AO192" s="1150"/>
      <c r="AP192" s="1150"/>
      <c r="AQ192" s="1150"/>
      <c r="AR192" s="1150"/>
      <c r="AS192" s="1150"/>
      <c r="AT192" s="1150"/>
      <c r="AU192" s="1150"/>
      <c r="AV192" s="1150"/>
      <c r="AW192" s="1150"/>
      <c r="AX192" s="1150"/>
      <c r="AY192" s="1150"/>
      <c r="AZ192" s="1150"/>
      <c r="BA192" s="1150"/>
      <c r="BB192" s="1150"/>
    </row>
    <row r="193" spans="1:54" ht="18.75" customHeight="1" x14ac:dyDescent="0.25">
      <c r="A193" s="1151" t="s">
        <v>406</v>
      </c>
      <c r="B193" s="1151"/>
      <c r="C193" s="1151"/>
      <c r="D193" s="700" t="s">
        <v>5</v>
      </c>
      <c r="E193" s="608">
        <f>SUM(H193,K193,N193,Q193,T193,W193,Z193,AE193,AJ193,AO193,AT193,AY193)</f>
        <v>30309.501179999999</v>
      </c>
      <c r="F193" s="608">
        <f>SUM(I193,L193,O193,R193,U193,X193,AC193,AH193,AM193,AR193,AW193,AZ193)</f>
        <v>28028.95552</v>
      </c>
      <c r="G193" s="682">
        <f t="shared" ref="G193:G207" si="486">SUM(F193/E193*100)</f>
        <v>92.475806030404613</v>
      </c>
      <c r="H193" s="254">
        <f t="shared" ref="H193:I195" si="487">SUM(H29,H68,H74,H77,H83,H89,H92,H95)</f>
        <v>3</v>
      </c>
      <c r="I193" s="254">
        <f t="shared" si="487"/>
        <v>3</v>
      </c>
      <c r="J193" s="234">
        <f t="shared" ref="J193:J207" si="488">SUM(I193/H193*100)</f>
        <v>100</v>
      </c>
      <c r="K193" s="254">
        <f>SUM(K29,K68,K74,K77,K83,K89,K92,K95)</f>
        <v>159</v>
      </c>
      <c r="L193" s="254">
        <f>SUM(L29,L68,L74,L77,L83,L89,L92,L95)</f>
        <v>159</v>
      </c>
      <c r="M193" s="526">
        <f t="shared" ref="M193:M207" si="489">SUM(L193/K193*100)</f>
        <v>100</v>
      </c>
      <c r="N193" s="254">
        <f>SUM(N29,N68,N74,N77,N83,N89,N92,N95)</f>
        <v>3058.4051799999997</v>
      </c>
      <c r="O193" s="254">
        <f>SUM(O29,O68,O74,O77,O83,O89,O92,O95)</f>
        <v>3058.4051799999997</v>
      </c>
      <c r="P193" s="526">
        <f t="shared" ref="P193:P207" si="490">SUM(O193/N193*100)</f>
        <v>100</v>
      </c>
      <c r="Q193" s="843">
        <f t="shared" ref="Q193:R195" si="491">SUM(Q29,Q68,Q74,Q77,Q83,Q89,Q92,Q95)</f>
        <v>1034.38303</v>
      </c>
      <c r="R193" s="843">
        <f t="shared" si="491"/>
        <v>1034.38303</v>
      </c>
      <c r="S193" s="527">
        <f t="shared" ref="S193:S207" si="492">SUM(R193/Q193*100)</f>
        <v>100</v>
      </c>
      <c r="T193" s="843">
        <f t="shared" ref="T193:U195" si="493">SUM(T29,T74,T77,T83)</f>
        <v>15.37</v>
      </c>
      <c r="U193" s="843">
        <f t="shared" si="493"/>
        <v>15.37</v>
      </c>
      <c r="V193" s="527">
        <f t="shared" ref="V193:V207" si="494">SUM(U193/T193*100)</f>
        <v>100</v>
      </c>
      <c r="W193" s="843">
        <f t="shared" ref="W193:X195" si="495">SUM(W29,W74,W77,W83)</f>
        <v>8589.3336499999987</v>
      </c>
      <c r="X193" s="843">
        <f t="shared" si="495"/>
        <v>8589.3336499999987</v>
      </c>
      <c r="Y193" s="527">
        <f t="shared" ref="Y193:Y207" si="496">SUM(X193/W193*100)</f>
        <v>100</v>
      </c>
      <c r="Z193" s="887">
        <f t="shared" ref="Z193:AC195" si="497">SUM(Z29,Z74,Z77,Z83)</f>
        <v>986.43054000000006</v>
      </c>
      <c r="AA193" s="887">
        <f t="shared" si="497"/>
        <v>0</v>
      </c>
      <c r="AB193" s="887">
        <f t="shared" si="497"/>
        <v>0</v>
      </c>
      <c r="AC193" s="887">
        <f t="shared" si="497"/>
        <v>986.43054000000006</v>
      </c>
      <c r="AD193" s="887">
        <f t="shared" ref="AD193:AD207" si="498">SUM(AC193/Z193*100)</f>
        <v>100</v>
      </c>
      <c r="AE193" s="887">
        <f t="shared" ref="AE193:AH195" si="499">SUM(AE29,AE74,AE77,AE83)</f>
        <v>55</v>
      </c>
      <c r="AF193" s="887">
        <f t="shared" si="499"/>
        <v>0</v>
      </c>
      <c r="AG193" s="887" t="e">
        <f t="shared" si="499"/>
        <v>#REF!</v>
      </c>
      <c r="AH193" s="887">
        <f t="shared" si="499"/>
        <v>55</v>
      </c>
      <c r="AI193" s="887">
        <f t="shared" ref="AI193:AI207" si="500">SUM(AH193/AE193*100)</f>
        <v>100</v>
      </c>
      <c r="AJ193" s="887">
        <f>SUM(AJ29,AJ74,AJ77,AJ83)</f>
        <v>12397.3806</v>
      </c>
      <c r="AK193" s="894"/>
      <c r="AL193" s="894"/>
      <c r="AM193" s="887">
        <f>SUM(AM29,AM74,AM77,AM83)</f>
        <v>12397.3806</v>
      </c>
      <c r="AN193" s="887">
        <f t="shared" ref="AN193:AN207" si="501">SUM(AM193/AJ193*100)</f>
        <v>100</v>
      </c>
      <c r="AO193" s="888">
        <f>SUM(AO29,AO74,AO77,AO83)</f>
        <v>993.22250000000008</v>
      </c>
      <c r="AP193" s="888" t="e">
        <f>SUM(#REF!,AP68,AP71,AP74,AP77,#REF!,#REF!,AP141)</f>
        <v>#REF!</v>
      </c>
      <c r="AQ193" s="888" t="e">
        <f>SUM(#REF!,AQ68,AQ71,AQ74,AQ77,#REF!,#REF!,AQ141)</f>
        <v>#REF!</v>
      </c>
      <c r="AR193" s="888">
        <f>SUM(AR29,AR74,AR77,AR83)</f>
        <v>993.22250000000008</v>
      </c>
      <c r="AS193" s="616">
        <f t="shared" ref="AS193:AS207" si="502">SUM(AR193/AO193*100)</f>
        <v>100</v>
      </c>
      <c r="AT193" s="888">
        <f>SUM(AT29,AT74,AT77,AT83)</f>
        <v>1848.5</v>
      </c>
      <c r="AU193" s="528"/>
      <c r="AV193" s="528"/>
      <c r="AW193" s="888">
        <f>SUM(AW29,AW74,AW77,AW83)</f>
        <v>737.43002000000001</v>
      </c>
      <c r="AX193" s="888">
        <f t="shared" ref="AX193:AX207" si="503">SUM(AW193/AT193*100)</f>
        <v>39.893428185014876</v>
      </c>
      <c r="AY193" s="888">
        <f t="shared" ref="AY193:AZ195" si="504">SUM(AY29,AY74,AY77,AY83)</f>
        <v>1169.47568</v>
      </c>
      <c r="AZ193" s="888">
        <f t="shared" si="504"/>
        <v>0</v>
      </c>
      <c r="BA193" s="888">
        <f t="shared" ref="BA193:BA207" si="505">SUM(AZ193/AY193*100)</f>
        <v>0</v>
      </c>
      <c r="BB193" s="1149"/>
    </row>
    <row r="194" spans="1:54" ht="20.25" customHeight="1" x14ac:dyDescent="0.25">
      <c r="A194" s="1151"/>
      <c r="B194" s="1151"/>
      <c r="C194" s="1151"/>
      <c r="D194" s="718" t="s">
        <v>7</v>
      </c>
      <c r="E194" s="886">
        <f t="shared" ref="E194:E207" si="506">SUM(H194,K194,N194,Q194,T194,W194,Z194,AE194,AJ194,AO194,AT194,AY194)</f>
        <v>30309.501179999999</v>
      </c>
      <c r="F194" s="608">
        <f>SUM(I194,L194,O194,R194,U194,X194,AC194,AH194,AM194,AR194,AW194,AZ194)</f>
        <v>28028.95552</v>
      </c>
      <c r="G194" s="682">
        <f t="shared" si="486"/>
        <v>92.475806030404613</v>
      </c>
      <c r="H194" s="254">
        <f t="shared" si="487"/>
        <v>3</v>
      </c>
      <c r="I194" s="254">
        <f t="shared" si="487"/>
        <v>3</v>
      </c>
      <c r="J194" s="234">
        <f t="shared" si="488"/>
        <v>100</v>
      </c>
      <c r="K194" s="254">
        <f t="shared" ref="K194:L194" si="507">SUM(K30,K69,K75,K78,K84,K90,K93,K96)</f>
        <v>159</v>
      </c>
      <c r="L194" s="254">
        <f t="shared" si="507"/>
        <v>159</v>
      </c>
      <c r="M194" s="526">
        <f t="shared" si="489"/>
        <v>100</v>
      </c>
      <c r="N194" s="254">
        <f t="shared" ref="N194:O194" si="508">SUM(N30,N69,N75,N78,N84,N90,N93,N96)</f>
        <v>3058.4051799999997</v>
      </c>
      <c r="O194" s="254">
        <f t="shared" si="508"/>
        <v>3058.4051799999997</v>
      </c>
      <c r="P194" s="526">
        <f t="shared" si="490"/>
        <v>100</v>
      </c>
      <c r="Q194" s="843">
        <f t="shared" si="491"/>
        <v>1034.38303</v>
      </c>
      <c r="R194" s="843">
        <f t="shared" si="491"/>
        <v>1034.38303</v>
      </c>
      <c r="S194" s="527">
        <f t="shared" ref="S194" si="509">SUM(R194/Q194*100)</f>
        <v>100</v>
      </c>
      <c r="T194" s="843">
        <f t="shared" si="493"/>
        <v>15.37</v>
      </c>
      <c r="U194" s="843">
        <f t="shared" si="493"/>
        <v>15.37</v>
      </c>
      <c r="V194" s="527">
        <f t="shared" ref="V194" si="510">SUM(U194/T194*100)</f>
        <v>100</v>
      </c>
      <c r="W194" s="843">
        <f t="shared" si="495"/>
        <v>8589.3336499999987</v>
      </c>
      <c r="X194" s="843">
        <f t="shared" si="495"/>
        <v>8589.3336499999987</v>
      </c>
      <c r="Y194" s="527">
        <f t="shared" ref="Y194" si="511">SUM(X194/W194*100)</f>
        <v>100</v>
      </c>
      <c r="Z194" s="887">
        <f t="shared" si="497"/>
        <v>986.43054000000006</v>
      </c>
      <c r="AA194" s="887">
        <f t="shared" si="497"/>
        <v>0</v>
      </c>
      <c r="AB194" s="887" t="e">
        <f t="shared" si="497"/>
        <v>#REF!</v>
      </c>
      <c r="AC194" s="887">
        <f t="shared" si="497"/>
        <v>986.43054000000006</v>
      </c>
      <c r="AD194" s="887">
        <f t="shared" ref="AD194" si="512">SUM(AC194/Z194*100)</f>
        <v>100</v>
      </c>
      <c r="AE194" s="887">
        <f t="shared" si="499"/>
        <v>55</v>
      </c>
      <c r="AF194" s="887">
        <f t="shared" si="499"/>
        <v>0</v>
      </c>
      <c r="AG194" s="887" t="e">
        <f t="shared" si="499"/>
        <v>#REF!</v>
      </c>
      <c r="AH194" s="887">
        <f t="shared" si="499"/>
        <v>55</v>
      </c>
      <c r="AI194" s="887">
        <f t="shared" ref="AI194" si="513">SUM(AH194/AE194*100)</f>
        <v>100</v>
      </c>
      <c r="AJ194" s="887">
        <f>SUM(AJ30,AJ75,AJ78,AJ84)</f>
        <v>12397.3806</v>
      </c>
      <c r="AK194" s="894"/>
      <c r="AL194" s="894"/>
      <c r="AM194" s="887">
        <f>SUM(AM30,AM75,AM78,AM84)</f>
        <v>12397.3806</v>
      </c>
      <c r="AN194" s="887">
        <f t="shared" ref="AN194" si="514">SUM(AM194/AJ194*100)</f>
        <v>100</v>
      </c>
      <c r="AO194" s="888">
        <f>SUM(AO30,AO75,AO78,AO84)</f>
        <v>993.22250000000008</v>
      </c>
      <c r="AP194" s="888" t="e">
        <f>SUM(#REF!,AP69,AP72,AP75,AP78,#REF!,#REF!,AP142)</f>
        <v>#REF!</v>
      </c>
      <c r="AQ194" s="888" t="e">
        <f>SUM(#REF!,AQ69,AQ72,AQ75,AQ78,#REF!,#REF!,AQ142)</f>
        <v>#REF!</v>
      </c>
      <c r="AR194" s="888">
        <f>SUM(AR30,AR75,AR78,AR84)</f>
        <v>993.22250000000008</v>
      </c>
      <c r="AS194" s="616">
        <f t="shared" ref="AS194" si="515">SUM(AR194/AO194*100)</f>
        <v>100</v>
      </c>
      <c r="AT194" s="888">
        <f>SUM(AT30,AT75,AT78,AT84)</f>
        <v>1848.5</v>
      </c>
      <c r="AU194" s="528"/>
      <c r="AV194" s="528"/>
      <c r="AW194" s="888">
        <f>SUM(AW30,AW75,AW78,AW84)</f>
        <v>737.43002000000001</v>
      </c>
      <c r="AX194" s="888">
        <f t="shared" ref="AX194" si="516">SUM(AW194/AT194*100)</f>
        <v>39.893428185014876</v>
      </c>
      <c r="AY194" s="888">
        <f t="shared" si="504"/>
        <v>1169.47568</v>
      </c>
      <c r="AZ194" s="888">
        <f t="shared" si="504"/>
        <v>0</v>
      </c>
      <c r="BA194" s="888">
        <f t="shared" ref="BA194" si="517">SUM(AZ194/AY194*100)</f>
        <v>0</v>
      </c>
      <c r="BB194" s="1149"/>
    </row>
    <row r="195" spans="1:54" ht="31.5" x14ac:dyDescent="0.25">
      <c r="A195" s="1151"/>
      <c r="B195" s="1151"/>
      <c r="C195" s="1151"/>
      <c r="D195" s="724" t="s">
        <v>386</v>
      </c>
      <c r="E195" s="608">
        <f t="shared" si="506"/>
        <v>150</v>
      </c>
      <c r="F195" s="608">
        <f>SUM(I195,L195,O195,R195,U195,X195,AC195,AH195,AM195,AR195,AW195,AZ195)</f>
        <v>150</v>
      </c>
      <c r="G195" s="682">
        <f t="shared" si="486"/>
        <v>100</v>
      </c>
      <c r="H195" s="254">
        <f t="shared" si="487"/>
        <v>0</v>
      </c>
      <c r="I195" s="254">
        <f t="shared" si="487"/>
        <v>0</v>
      </c>
      <c r="J195" s="234" t="e">
        <f t="shared" ref="J195" si="518">SUM(I195/H195*100)</f>
        <v>#DIV/0!</v>
      </c>
      <c r="K195" s="254">
        <f t="shared" ref="K195:L195" si="519">SUM(K31,K70,K76,K79,K85,K91,K94,K97)</f>
        <v>0</v>
      </c>
      <c r="L195" s="254">
        <f t="shared" si="519"/>
        <v>0</v>
      </c>
      <c r="M195" s="526" t="e">
        <f t="shared" ref="M195" si="520">SUM(L195/K195*100)</f>
        <v>#DIV/0!</v>
      </c>
      <c r="N195" s="254">
        <f t="shared" ref="N195:O195" si="521">SUM(N31,N70,N76,N79,N85,N91,N94,N97)</f>
        <v>65</v>
      </c>
      <c r="O195" s="254">
        <f t="shared" si="521"/>
        <v>65</v>
      </c>
      <c r="P195" s="526">
        <f t="shared" ref="P195" si="522">SUM(O195/N195*100)</f>
        <v>100</v>
      </c>
      <c r="Q195" s="843">
        <f t="shared" si="491"/>
        <v>0</v>
      </c>
      <c r="R195" s="843">
        <f t="shared" si="491"/>
        <v>0</v>
      </c>
      <c r="S195" s="527" t="e">
        <f t="shared" ref="S195" si="523">SUM(R195/Q195*100)</f>
        <v>#DIV/0!</v>
      </c>
      <c r="T195" s="843">
        <f t="shared" si="493"/>
        <v>15</v>
      </c>
      <c r="U195" s="843">
        <f t="shared" si="493"/>
        <v>15</v>
      </c>
      <c r="V195" s="527">
        <f t="shared" ref="V195" si="524">SUM(U195/T195*100)</f>
        <v>100</v>
      </c>
      <c r="W195" s="843">
        <f t="shared" si="495"/>
        <v>10</v>
      </c>
      <c r="X195" s="843">
        <f t="shared" si="495"/>
        <v>10</v>
      </c>
      <c r="Y195" s="527">
        <f t="shared" ref="Y195" si="525">SUM(X195/W195*100)</f>
        <v>100</v>
      </c>
      <c r="Z195" s="887">
        <f t="shared" si="497"/>
        <v>0</v>
      </c>
      <c r="AA195" s="887">
        <f t="shared" si="497"/>
        <v>0</v>
      </c>
      <c r="AB195" s="887" t="e">
        <f t="shared" si="497"/>
        <v>#REF!</v>
      </c>
      <c r="AC195" s="887">
        <f t="shared" si="497"/>
        <v>0</v>
      </c>
      <c r="AD195" s="887" t="e">
        <f t="shared" ref="AD195" si="526">SUM(AC195/Z195*100)</f>
        <v>#DIV/0!</v>
      </c>
      <c r="AE195" s="887">
        <f t="shared" si="499"/>
        <v>15</v>
      </c>
      <c r="AF195" s="887">
        <f t="shared" si="499"/>
        <v>0</v>
      </c>
      <c r="AG195" s="887" t="e">
        <f t="shared" si="499"/>
        <v>#REF!</v>
      </c>
      <c r="AH195" s="887">
        <f t="shared" si="499"/>
        <v>15</v>
      </c>
      <c r="AI195" s="887">
        <f t="shared" ref="AI195" si="527">SUM(AH195/AE195*100)</f>
        <v>100</v>
      </c>
      <c r="AJ195" s="887">
        <f>SUM(AJ31,AJ76,AJ79,AJ85)</f>
        <v>30</v>
      </c>
      <c r="AK195" s="894"/>
      <c r="AL195" s="894"/>
      <c r="AM195" s="887">
        <f>SUM(AM31,AM76,AM79,AM85)</f>
        <v>30</v>
      </c>
      <c r="AN195" s="887">
        <f t="shared" ref="AN195" si="528">SUM(AM195/AJ195*100)</f>
        <v>100</v>
      </c>
      <c r="AO195" s="888">
        <f>SUM(AO31,AO76,AO79,AO85)</f>
        <v>0</v>
      </c>
      <c r="AP195" s="888" t="e">
        <f>SUM(#REF!,AP70,AP73,AP76,AP79,#REF!,#REF!,AP143)</f>
        <v>#REF!</v>
      </c>
      <c r="AQ195" s="888" t="e">
        <f>SUM(#REF!,AQ70,AQ73,AQ76,AQ79,#REF!,#REF!,AQ143)</f>
        <v>#REF!</v>
      </c>
      <c r="AR195" s="888">
        <f>SUM(AR31,AR76,AR79,AR85)</f>
        <v>0</v>
      </c>
      <c r="AS195" s="616" t="e">
        <f t="shared" ref="AS195" si="529">SUM(AR195/AO195*100)</f>
        <v>#DIV/0!</v>
      </c>
      <c r="AT195" s="888">
        <f>SUM(AT31,AT76,AT79,AT85)</f>
        <v>15</v>
      </c>
      <c r="AU195" s="528"/>
      <c r="AV195" s="528"/>
      <c r="AW195" s="888">
        <f>SUM(AW31,AW76,AW79,AW85)</f>
        <v>15</v>
      </c>
      <c r="AX195" s="888">
        <f t="shared" ref="AX195" si="530">SUM(AW195/AT195*100)</f>
        <v>100</v>
      </c>
      <c r="AY195" s="888">
        <f t="shared" si="504"/>
        <v>0</v>
      </c>
      <c r="AZ195" s="888">
        <f t="shared" si="504"/>
        <v>0</v>
      </c>
      <c r="BA195" s="888" t="e">
        <f t="shared" ref="BA195" si="531">SUM(AZ195/AY195*100)</f>
        <v>#DIV/0!</v>
      </c>
      <c r="BB195" s="1149"/>
    </row>
    <row r="196" spans="1:54" ht="24" customHeight="1" x14ac:dyDescent="0.25">
      <c r="A196" s="1151" t="s">
        <v>419</v>
      </c>
      <c r="B196" s="1151"/>
      <c r="C196" s="1151"/>
      <c r="D196" s="700" t="s">
        <v>5</v>
      </c>
      <c r="E196" s="449">
        <f t="shared" si="506"/>
        <v>11536.48287</v>
      </c>
      <c r="F196" s="449">
        <f t="shared" ref="F196:F198" si="532">SUM(I196,L196,O196,R196,U196,X196,AC196,AH196,AM196,AR196,AW196,AZ196)</f>
        <v>4644.55627</v>
      </c>
      <c r="G196" s="683">
        <f t="shared" si="486"/>
        <v>40.259724929492315</v>
      </c>
      <c r="H196" s="306">
        <f>SUM(H80,H86,H154)</f>
        <v>0</v>
      </c>
      <c r="I196" s="306">
        <f>SUM(I80,I86,I154)</f>
        <v>0</v>
      </c>
      <c r="J196" s="255" t="e">
        <f t="shared" si="488"/>
        <v>#DIV/0!</v>
      </c>
      <c r="K196" s="306">
        <f>SUM(K80,K86,K154)</f>
        <v>0</v>
      </c>
      <c r="L196" s="306">
        <f>SUM(L80,L86,L154)</f>
        <v>0</v>
      </c>
      <c r="M196" s="255" t="e">
        <f t="shared" si="489"/>
        <v>#DIV/0!</v>
      </c>
      <c r="N196" s="306">
        <f>SUM(N80,N86,N154)</f>
        <v>324</v>
      </c>
      <c r="O196" s="306">
        <f>SUM(O80,O86,O154)</f>
        <v>324</v>
      </c>
      <c r="P196" s="255">
        <f t="shared" si="490"/>
        <v>100</v>
      </c>
      <c r="Q196" s="846">
        <f>SUM(Q80,Q86,Q154)</f>
        <v>578.84199999999998</v>
      </c>
      <c r="R196" s="846">
        <f>SUM(R80,R86,R154)</f>
        <v>578.84199999999998</v>
      </c>
      <c r="S196" s="847">
        <f t="shared" si="492"/>
        <v>100</v>
      </c>
      <c r="T196" s="846">
        <f>SUM(T68,T80,T86,T89,T92,T107,T154)</f>
        <v>145.9615</v>
      </c>
      <c r="U196" s="846">
        <f>SUM(U68,U80,U86,U89,U92,U107,U154)</f>
        <v>145.9615</v>
      </c>
      <c r="V196" s="847">
        <f t="shared" si="494"/>
        <v>100</v>
      </c>
      <c r="W196" s="846">
        <f>SUM(W68,W80,W86,W89,W92,W107,W154)</f>
        <v>70</v>
      </c>
      <c r="X196" s="846">
        <f>SUM(X68,X80,X86,X89,X92,X107,X154)</f>
        <v>70</v>
      </c>
      <c r="Y196" s="847">
        <f t="shared" si="496"/>
        <v>100</v>
      </c>
      <c r="Z196" s="889">
        <f>SUM(Z68,Z80,Z86,Z89,Z92,Z107,Z154)</f>
        <v>0</v>
      </c>
      <c r="AA196" s="889">
        <f>SUM(AA68,AA80,AA86,AA89,AA92,AA107,AA154)</f>
        <v>0</v>
      </c>
      <c r="AB196" s="890"/>
      <c r="AC196" s="889">
        <f>SUM(AC68,AC80,AC86,AC89,AC92,AC107,AC154)</f>
        <v>0</v>
      </c>
      <c r="AD196" s="890" t="e">
        <f t="shared" si="498"/>
        <v>#DIV/0!</v>
      </c>
      <c r="AE196" s="889">
        <f>SUM(AE68,AE80,AE86,AE89,AE92,AE107,AE154)</f>
        <v>3444.1277700000001</v>
      </c>
      <c r="AF196" s="889">
        <f>SUM(AF80,AF86,AF92,AF154)</f>
        <v>0</v>
      </c>
      <c r="AG196" s="890"/>
      <c r="AH196" s="889">
        <f>SUM(AH68,AH80,AH86,AH89,AH92,AH107,AH154)</f>
        <v>3444.1277700000001</v>
      </c>
      <c r="AI196" s="890">
        <f t="shared" si="500"/>
        <v>100</v>
      </c>
      <c r="AJ196" s="889">
        <f>SUM(AJ68,AJ80,AJ86,AJ89,AJ92,AJ107,AJ154)</f>
        <v>56.625</v>
      </c>
      <c r="AK196" s="890"/>
      <c r="AL196" s="890"/>
      <c r="AM196" s="889">
        <f>SUM(AM68,AM80,AM86,AM89,AM92,AM107,AM154)</f>
        <v>56.625</v>
      </c>
      <c r="AN196" s="890">
        <f t="shared" si="501"/>
        <v>100</v>
      </c>
      <c r="AO196" s="844">
        <f>SUM(AO68,AO80,AO86,AO89,AO92,AO107,AO154)</f>
        <v>25</v>
      </c>
      <c r="AP196" s="845"/>
      <c r="AQ196" s="845"/>
      <c r="AR196" s="844">
        <f>SUM(AR68,AR80,AR86,AR89,AR92,AR107,AR154)</f>
        <v>25</v>
      </c>
      <c r="AS196" s="845">
        <f t="shared" si="502"/>
        <v>100</v>
      </c>
      <c r="AT196" s="844">
        <f>SUM(AT68,AT80,AT86,AT89,AT92,AT107,AT154)</f>
        <v>0</v>
      </c>
      <c r="AU196" s="845">
        <f t="shared" ref="AU196:AV198" si="533">SUM(AU80,AU92,AU154)</f>
        <v>0</v>
      </c>
      <c r="AV196" s="845">
        <f t="shared" si="533"/>
        <v>0</v>
      </c>
      <c r="AW196" s="844">
        <f>SUM(AW68,AW80,AW86,AW89,AW92,AW107,AW154)</f>
        <v>0</v>
      </c>
      <c r="AX196" s="845" t="e">
        <f t="shared" si="503"/>
        <v>#DIV/0!</v>
      </c>
      <c r="AY196" s="844">
        <f>SUM(AY68,AY80,AY86,AY89,AY92,AY107,AY154)</f>
        <v>6891.9265999999998</v>
      </c>
      <c r="AZ196" s="844">
        <f>SUM(AZ68,AZ80,AZ86,AZ89,AZ92,AZ107,AZ154)</f>
        <v>0</v>
      </c>
      <c r="BA196" s="845">
        <f t="shared" si="505"/>
        <v>0</v>
      </c>
      <c r="BB196" s="1149"/>
    </row>
    <row r="197" spans="1:54" ht="20.25" customHeight="1" x14ac:dyDescent="0.25">
      <c r="A197" s="1151"/>
      <c r="B197" s="1151"/>
      <c r="C197" s="1151"/>
      <c r="D197" s="718" t="s">
        <v>7</v>
      </c>
      <c r="E197" s="617">
        <f t="shared" si="506"/>
        <v>11536.48287</v>
      </c>
      <c r="F197" s="449">
        <f t="shared" si="532"/>
        <v>4644.55627</v>
      </c>
      <c r="G197" s="683">
        <f t="shared" si="486"/>
        <v>40.259724929492315</v>
      </c>
      <c r="H197" s="306">
        <f t="shared" ref="H197:I198" si="534">SUM(H81,H87,H155)</f>
        <v>0</v>
      </c>
      <c r="I197" s="306">
        <f t="shared" si="534"/>
        <v>0</v>
      </c>
      <c r="J197" s="255" t="e">
        <f t="shared" si="488"/>
        <v>#DIV/0!</v>
      </c>
      <c r="K197" s="306">
        <f t="shared" ref="K197:L197" si="535">SUM(K81,K87,K155)</f>
        <v>0</v>
      </c>
      <c r="L197" s="306">
        <f t="shared" si="535"/>
        <v>0</v>
      </c>
      <c r="M197" s="255" t="e">
        <f t="shared" si="489"/>
        <v>#DIV/0!</v>
      </c>
      <c r="N197" s="306">
        <f t="shared" ref="N197:O198" si="536">SUM(N81,N87,N155)</f>
        <v>324</v>
      </c>
      <c r="O197" s="306">
        <f t="shared" si="536"/>
        <v>324</v>
      </c>
      <c r="P197" s="255">
        <f t="shared" si="490"/>
        <v>100</v>
      </c>
      <c r="Q197" s="846">
        <f t="shared" ref="Q197:R197" si="537">SUM(Q81,Q87,Q155)</f>
        <v>578.84199999999998</v>
      </c>
      <c r="R197" s="846">
        <f t="shared" si="537"/>
        <v>578.84199999999998</v>
      </c>
      <c r="S197" s="847">
        <f t="shared" si="492"/>
        <v>100</v>
      </c>
      <c r="T197" s="846">
        <f t="shared" ref="T197:U198" si="538">SUM(T69,T81,T87,T90,T93,T108,T155)</f>
        <v>145.9615</v>
      </c>
      <c r="U197" s="846">
        <f t="shared" si="538"/>
        <v>145.9615</v>
      </c>
      <c r="V197" s="847">
        <f t="shared" si="494"/>
        <v>100</v>
      </c>
      <c r="W197" s="846">
        <f t="shared" ref="W197:X197" si="539">SUM(W69,W81,W87,W90,W93,W108,W155)</f>
        <v>70</v>
      </c>
      <c r="X197" s="846">
        <f t="shared" si="539"/>
        <v>70</v>
      </c>
      <c r="Y197" s="847">
        <f t="shared" si="496"/>
        <v>100</v>
      </c>
      <c r="Z197" s="889">
        <f t="shared" ref="Z197:Z198" si="540">SUM(Z69,Z81,Z87,Z90,Z93,Z108,Z155)</f>
        <v>0</v>
      </c>
      <c r="AA197" s="889">
        <f t="shared" ref="AA197" si="541">SUM(AA69,AA81,AA87,AA90,AA93,AA108,AA155)</f>
        <v>0</v>
      </c>
      <c r="AB197" s="891"/>
      <c r="AC197" s="889">
        <f t="shared" ref="AC197:AC198" si="542">SUM(AC69,AC81,AC87,AC90,AC93,AC108,AC155)</f>
        <v>0</v>
      </c>
      <c r="AD197" s="890" t="e">
        <f t="shared" si="498"/>
        <v>#DIV/0!</v>
      </c>
      <c r="AE197" s="889">
        <f t="shared" ref="AE197:AE198" si="543">SUM(AE69,AE81,AE87,AE90,AE93,AE108,AE155)</f>
        <v>3444.1277700000001</v>
      </c>
      <c r="AF197" s="889">
        <f t="shared" ref="AF197" si="544">SUM(AF81,AF87,AF93,AF155)</f>
        <v>0</v>
      </c>
      <c r="AG197" s="891"/>
      <c r="AH197" s="889">
        <f t="shared" ref="AH197:AH198" si="545">SUM(AH69,AH81,AH87,AH90,AH93,AH108,AH155)</f>
        <v>3444.1277700000001</v>
      </c>
      <c r="AI197" s="890">
        <f t="shared" si="500"/>
        <v>100</v>
      </c>
      <c r="AJ197" s="889">
        <f t="shared" ref="AJ197:AJ198" si="546">SUM(AJ69,AJ81,AJ87,AJ90,AJ93,AJ108,AJ155)</f>
        <v>56.625</v>
      </c>
      <c r="AK197" s="891"/>
      <c r="AL197" s="891"/>
      <c r="AM197" s="889">
        <f t="shared" ref="AM197:AM198" si="547">SUM(AM69,AM81,AM87,AM90,AM93,AM108,AM155)</f>
        <v>56.625</v>
      </c>
      <c r="AN197" s="890">
        <f t="shared" si="501"/>
        <v>100</v>
      </c>
      <c r="AO197" s="844">
        <f t="shared" ref="AO197:AO198" si="548">SUM(AO69,AO81,AO87,AO90,AO93,AO108,AO155)</f>
        <v>25</v>
      </c>
      <c r="AP197" s="892"/>
      <c r="AQ197" s="892"/>
      <c r="AR197" s="844">
        <f t="shared" ref="AR197:AR198" si="549">SUM(AR69,AR81,AR87,AR90,AR93,AR108,AR155)</f>
        <v>25</v>
      </c>
      <c r="AS197" s="845">
        <f t="shared" si="502"/>
        <v>100</v>
      </c>
      <c r="AT197" s="844">
        <f t="shared" ref="AT197:AT198" si="550">SUM(AT69,AT81,AT87,AT90,AT93,AT108,AT155)</f>
        <v>0</v>
      </c>
      <c r="AU197" s="845">
        <f t="shared" si="533"/>
        <v>0</v>
      </c>
      <c r="AV197" s="845">
        <f t="shared" si="533"/>
        <v>0</v>
      </c>
      <c r="AW197" s="844">
        <f t="shared" ref="AW197:AW198" si="551">SUM(AW69,AW81,AW87,AW90,AW93,AW108,AW155)</f>
        <v>0</v>
      </c>
      <c r="AX197" s="845" t="e">
        <f t="shared" si="503"/>
        <v>#DIV/0!</v>
      </c>
      <c r="AY197" s="844">
        <f t="shared" ref="AY197:AZ198" si="552">SUM(AY69,AY81,AY87,AY90,AY93,AY108,AY155)</f>
        <v>6891.9265999999998</v>
      </c>
      <c r="AZ197" s="844">
        <f t="shared" si="552"/>
        <v>0</v>
      </c>
      <c r="BA197" s="845">
        <f t="shared" si="505"/>
        <v>0</v>
      </c>
      <c r="BB197" s="1149"/>
    </row>
    <row r="198" spans="1:54" ht="31.5" x14ac:dyDescent="0.25">
      <c r="A198" s="1151"/>
      <c r="B198" s="1151"/>
      <c r="C198" s="1151"/>
      <c r="D198" s="724" t="s">
        <v>386</v>
      </c>
      <c r="E198" s="617">
        <f t="shared" si="506"/>
        <v>2037.5429100000001</v>
      </c>
      <c r="F198" s="449">
        <f t="shared" si="532"/>
        <v>1064.4670000000001</v>
      </c>
      <c r="G198" s="683">
        <f t="shared" si="486"/>
        <v>52.242678903876438</v>
      </c>
      <c r="H198" s="306">
        <f t="shared" si="534"/>
        <v>0</v>
      </c>
      <c r="I198" s="306">
        <f t="shared" si="534"/>
        <v>0</v>
      </c>
      <c r="J198" s="255" t="e">
        <f t="shared" si="488"/>
        <v>#DIV/0!</v>
      </c>
      <c r="K198" s="306">
        <f t="shared" ref="K198:L198" si="553">SUM(K82,K88,K156)</f>
        <v>0</v>
      </c>
      <c r="L198" s="306">
        <f t="shared" si="553"/>
        <v>0</v>
      </c>
      <c r="M198" s="255" t="e">
        <f t="shared" si="489"/>
        <v>#DIV/0!</v>
      </c>
      <c r="N198" s="306">
        <f t="shared" si="536"/>
        <v>324</v>
      </c>
      <c r="O198" s="306">
        <f t="shared" si="536"/>
        <v>324</v>
      </c>
      <c r="P198" s="255">
        <f t="shared" si="490"/>
        <v>100</v>
      </c>
      <c r="Q198" s="846">
        <f t="shared" ref="Q198:R198" si="554">SUM(Q82,Q88,Q156)</f>
        <v>578.84199999999998</v>
      </c>
      <c r="R198" s="846">
        <f t="shared" si="554"/>
        <v>578.84199999999998</v>
      </c>
      <c r="S198" s="847">
        <f t="shared" si="492"/>
        <v>100</v>
      </c>
      <c r="T198" s="846">
        <f t="shared" si="538"/>
        <v>10</v>
      </c>
      <c r="U198" s="846">
        <f t="shared" si="538"/>
        <v>10</v>
      </c>
      <c r="V198" s="847">
        <f t="shared" si="494"/>
        <v>100</v>
      </c>
      <c r="W198" s="846">
        <f t="shared" ref="W198:X198" si="555">SUM(W70,W82,W88,W91,W94,W109,W156)</f>
        <v>70</v>
      </c>
      <c r="X198" s="846">
        <f t="shared" si="555"/>
        <v>70</v>
      </c>
      <c r="Y198" s="847">
        <f t="shared" si="496"/>
        <v>100</v>
      </c>
      <c r="Z198" s="889">
        <f t="shared" si="540"/>
        <v>0</v>
      </c>
      <c r="AA198" s="889">
        <f t="shared" ref="AA198" si="556">SUM(AA70,AA82,AA88,AA91,AA94,AA109,AA156)</f>
        <v>0</v>
      </c>
      <c r="AB198" s="891"/>
      <c r="AC198" s="889">
        <f t="shared" si="542"/>
        <v>0</v>
      </c>
      <c r="AD198" s="890" t="e">
        <f t="shared" si="498"/>
        <v>#DIV/0!</v>
      </c>
      <c r="AE198" s="889">
        <f t="shared" si="543"/>
        <v>0</v>
      </c>
      <c r="AF198" s="889">
        <f t="shared" ref="AF198" si="557">SUM(AF82,AF88,AF94,AF156)</f>
        <v>0</v>
      </c>
      <c r="AG198" s="891"/>
      <c r="AH198" s="889">
        <f t="shared" si="545"/>
        <v>0</v>
      </c>
      <c r="AI198" s="890" t="e">
        <f t="shared" si="500"/>
        <v>#DIV/0!</v>
      </c>
      <c r="AJ198" s="889">
        <f t="shared" si="546"/>
        <v>56.625</v>
      </c>
      <c r="AK198" s="891"/>
      <c r="AL198" s="891"/>
      <c r="AM198" s="889">
        <f t="shared" si="547"/>
        <v>56.625</v>
      </c>
      <c r="AN198" s="890">
        <f t="shared" si="501"/>
        <v>100</v>
      </c>
      <c r="AO198" s="844">
        <f t="shared" si="548"/>
        <v>25</v>
      </c>
      <c r="AP198" s="892"/>
      <c r="AQ198" s="892"/>
      <c r="AR198" s="844">
        <f t="shared" si="549"/>
        <v>25</v>
      </c>
      <c r="AS198" s="845">
        <f t="shared" si="502"/>
        <v>100</v>
      </c>
      <c r="AT198" s="844">
        <f t="shared" si="550"/>
        <v>0</v>
      </c>
      <c r="AU198" s="845">
        <f t="shared" si="533"/>
        <v>0</v>
      </c>
      <c r="AV198" s="845">
        <f t="shared" si="533"/>
        <v>0</v>
      </c>
      <c r="AW198" s="844">
        <f t="shared" si="551"/>
        <v>0</v>
      </c>
      <c r="AX198" s="845" t="e">
        <f t="shared" si="503"/>
        <v>#DIV/0!</v>
      </c>
      <c r="AY198" s="844">
        <f t="shared" si="552"/>
        <v>973.07591000000002</v>
      </c>
      <c r="AZ198" s="844">
        <f t="shared" si="552"/>
        <v>0</v>
      </c>
      <c r="BA198" s="845">
        <f t="shared" si="505"/>
        <v>0</v>
      </c>
      <c r="BB198" s="1149"/>
    </row>
    <row r="199" spans="1:54" ht="21" customHeight="1" x14ac:dyDescent="0.25">
      <c r="A199" s="1163" t="s">
        <v>420</v>
      </c>
      <c r="B199" s="1163"/>
      <c r="C199" s="1163"/>
      <c r="D199" s="700" t="s">
        <v>5</v>
      </c>
      <c r="E199" s="617">
        <f t="shared" si="506"/>
        <v>250</v>
      </c>
      <c r="F199" s="449">
        <f>SUM(I199,L199,O199,R199,U199,X199,AC199,AH199,AM199,AR199,AW199,AZ199)</f>
        <v>250</v>
      </c>
      <c r="G199" s="613">
        <f t="shared" si="486"/>
        <v>100</v>
      </c>
      <c r="H199" s="157">
        <f t="shared" ref="H199:I201" si="558">SUM(H167)</f>
        <v>0</v>
      </c>
      <c r="I199" s="157">
        <f t="shared" si="558"/>
        <v>0</v>
      </c>
      <c r="J199" s="614" t="e">
        <f t="shared" si="488"/>
        <v>#DIV/0!</v>
      </c>
      <c r="K199" s="157">
        <f t="shared" ref="K199:L201" si="559">SUM(K167)</f>
        <v>0</v>
      </c>
      <c r="L199" s="157">
        <f t="shared" si="559"/>
        <v>0</v>
      </c>
      <c r="M199" s="614" t="e">
        <f t="shared" si="489"/>
        <v>#DIV/0!</v>
      </c>
      <c r="N199" s="157">
        <f t="shared" ref="N199:O201" si="560">SUM(N167)</f>
        <v>250</v>
      </c>
      <c r="O199" s="157">
        <f t="shared" si="560"/>
        <v>250</v>
      </c>
      <c r="P199" s="614">
        <f t="shared" si="490"/>
        <v>100</v>
      </c>
      <c r="Q199" s="598">
        <f t="shared" ref="Q199:R201" si="561">SUM(Q167)</f>
        <v>0</v>
      </c>
      <c r="R199" s="598">
        <f t="shared" si="561"/>
        <v>0</v>
      </c>
      <c r="S199" s="848" t="e">
        <f t="shared" si="492"/>
        <v>#DIV/0!</v>
      </c>
      <c r="T199" s="598">
        <f>SUM(T98,T101,T104,T110,T120,T123,T126,T129,T132,T138,T141,T167)</f>
        <v>0</v>
      </c>
      <c r="U199" s="598">
        <f>SUM(U98,U101,U104,U110,U120,U123,U126,U129,U132,U138,U141,U167)</f>
        <v>0</v>
      </c>
      <c r="V199" s="848" t="e">
        <f t="shared" si="494"/>
        <v>#DIV/0!</v>
      </c>
      <c r="W199" s="598">
        <f>SUM(W98,W101,W104,W110,W120,W123,W126,W129,W132,W138,W141,W167)</f>
        <v>0</v>
      </c>
      <c r="X199" s="598">
        <f>SUM(X98,X101,X104,X110,X120,X123,X126,X129,X132,X138,X141,X167)</f>
        <v>0</v>
      </c>
      <c r="Y199" s="848" t="e">
        <f t="shared" si="496"/>
        <v>#DIV/0!</v>
      </c>
      <c r="Z199" s="893">
        <f>SUM(Z98,Z101,Z104,Z110,Z120,Z123,Z126,Z129,Z132,Z138,Z141,Z167)</f>
        <v>0</v>
      </c>
      <c r="AA199" s="893">
        <f>SUM(AA167)</f>
        <v>0</v>
      </c>
      <c r="AB199" s="893">
        <f>SUM(AB167)</f>
        <v>0</v>
      </c>
      <c r="AC199" s="893">
        <f>SUM(AC98,AC101,AC104,AC110,AC120,AC123,AC126,AC129,AC132,AC138,AC141,AC167)</f>
        <v>0</v>
      </c>
      <c r="AD199" s="894" t="e">
        <f t="shared" si="498"/>
        <v>#DIV/0!</v>
      </c>
      <c r="AE199" s="893">
        <f>SUM(AE98,AE101,AE104,AE110,AE120,AE123,AE126,AE129,AE132,AE138,AE141,AE167)</f>
        <v>0</v>
      </c>
      <c r="AF199" s="894"/>
      <c r="AG199" s="894"/>
      <c r="AH199" s="893">
        <f>SUM(AH98,AH101,AH104,AH110,AH120,AH123,AH126,AH129,AH132,AH138,AH141,AH167)</f>
        <v>0</v>
      </c>
      <c r="AI199" s="894" t="e">
        <f t="shared" si="500"/>
        <v>#DIV/0!</v>
      </c>
      <c r="AJ199" s="893">
        <f>SUM(AJ98,AJ101,AJ104,AJ110,AJ120,AJ123,AJ126,AJ129,AJ132,AJ138,AJ141,AJ167)</f>
        <v>0</v>
      </c>
      <c r="AK199" s="894"/>
      <c r="AL199" s="894"/>
      <c r="AM199" s="893">
        <f>SUM(AM98,AM101,AM104,AM110,AM120,AM123,AM126,AM129,AM132,AM138,AM141,AM167)</f>
        <v>0</v>
      </c>
      <c r="AN199" s="894" t="e">
        <f t="shared" si="501"/>
        <v>#DIV/0!</v>
      </c>
      <c r="AO199" s="840">
        <f>SUM(AO98,AO101,AO104,AO110,AO120,AO123,AO126,AO129,AO132,AO138,AO141,AO167)</f>
        <v>0</v>
      </c>
      <c r="AP199" s="528"/>
      <c r="AQ199" s="528"/>
      <c r="AR199" s="840">
        <f>SUM(AR98,AR101,AR104,AR110,AR120,AR123,AR126,AR129,AR132,AR138,AR141,AR167)</f>
        <v>0</v>
      </c>
      <c r="AS199" s="528" t="e">
        <f t="shared" si="502"/>
        <v>#DIV/0!</v>
      </c>
      <c r="AT199" s="840">
        <f>SUM(AT98,AT101,AT104,AT110,AT120,AT123,AT126,AT129,AT132,AT138,AT141,AT167)</f>
        <v>0</v>
      </c>
      <c r="AU199" s="528"/>
      <c r="AV199" s="528"/>
      <c r="AW199" s="840">
        <f>SUM(AW98,AW101,AW104,AW110,AW120,AW123,AW126,AW129,AW132,AW138,AW141,AW167)</f>
        <v>0</v>
      </c>
      <c r="AX199" s="528" t="e">
        <f t="shared" si="503"/>
        <v>#DIV/0!</v>
      </c>
      <c r="AY199" s="840">
        <f>SUM(AY98,AY101,AY104,AY110,AY120,AY123,AY126,AY129,AY132,AY138,AY141,AY167)</f>
        <v>0</v>
      </c>
      <c r="AZ199" s="840">
        <f>SUM(AZ98,AZ101,AZ104,AZ110,AZ120,AZ123,AZ126,AZ129,AZ132,AZ138,AZ141,AZ167)</f>
        <v>0</v>
      </c>
      <c r="BA199" s="897" t="e">
        <f t="shared" si="505"/>
        <v>#DIV/0!</v>
      </c>
      <c r="BB199" s="1149"/>
    </row>
    <row r="200" spans="1:54" ht="24.75" customHeight="1" x14ac:dyDescent="0.25">
      <c r="A200" s="1163"/>
      <c r="B200" s="1163"/>
      <c r="C200" s="1163"/>
      <c r="D200" s="718" t="s">
        <v>7</v>
      </c>
      <c r="E200" s="617">
        <f t="shared" si="506"/>
        <v>250</v>
      </c>
      <c r="F200" s="449">
        <f>SUM(I200,L200,O200,R200,U200,X200,AC200,AH200,AM200,AR200,AW200,AZ200)</f>
        <v>250</v>
      </c>
      <c r="G200" s="613">
        <f t="shared" si="486"/>
        <v>100</v>
      </c>
      <c r="H200" s="157">
        <f t="shared" si="558"/>
        <v>0</v>
      </c>
      <c r="I200" s="157">
        <f t="shared" si="558"/>
        <v>0</v>
      </c>
      <c r="J200" s="614" t="e">
        <f t="shared" si="488"/>
        <v>#DIV/0!</v>
      </c>
      <c r="K200" s="157">
        <f t="shared" si="559"/>
        <v>0</v>
      </c>
      <c r="L200" s="157">
        <f t="shared" si="559"/>
        <v>0</v>
      </c>
      <c r="M200" s="614" t="e">
        <f t="shared" si="489"/>
        <v>#DIV/0!</v>
      </c>
      <c r="N200" s="157">
        <f t="shared" si="560"/>
        <v>250</v>
      </c>
      <c r="O200" s="157">
        <f t="shared" si="560"/>
        <v>250</v>
      </c>
      <c r="P200" s="614">
        <f t="shared" si="490"/>
        <v>100</v>
      </c>
      <c r="Q200" s="159">
        <f t="shared" si="561"/>
        <v>0</v>
      </c>
      <c r="R200" s="159">
        <f t="shared" si="561"/>
        <v>0</v>
      </c>
      <c r="S200" s="615" t="e">
        <f t="shared" si="492"/>
        <v>#DIV/0!</v>
      </c>
      <c r="T200" s="598">
        <f t="shared" ref="T200:U201" si="562">SUM(T99,T102,T105,T111,T121,T124,T127,T130,T133,T139,T142,T168)</f>
        <v>0</v>
      </c>
      <c r="U200" s="598">
        <f t="shared" si="562"/>
        <v>0</v>
      </c>
      <c r="V200" s="615" t="e">
        <f t="shared" si="494"/>
        <v>#DIV/0!</v>
      </c>
      <c r="W200" s="598">
        <f t="shared" ref="W200:X200" si="563">SUM(W99,W102,W105,W111,W121,W124,W127,W130,W133,W139,W142,W168)</f>
        <v>0</v>
      </c>
      <c r="X200" s="598">
        <f t="shared" si="563"/>
        <v>0</v>
      </c>
      <c r="Y200" s="615" t="e">
        <f t="shared" si="496"/>
        <v>#DIV/0!</v>
      </c>
      <c r="Z200" s="893">
        <f t="shared" ref="Z200:Z201" si="564">SUM(Z99,Z102,Z105,Z111,Z121,Z124,Z127,Z130,Z133,Z139,Z142,Z168)</f>
        <v>0</v>
      </c>
      <c r="AA200" s="895"/>
      <c r="AB200" s="895"/>
      <c r="AC200" s="893">
        <f t="shared" ref="AC200:AC201" si="565">SUM(AC99,AC102,AC105,AC111,AC121,AC124,AC127,AC130,AC133,AC139,AC142,AC168)</f>
        <v>0</v>
      </c>
      <c r="AD200" s="894" t="e">
        <f t="shared" si="498"/>
        <v>#DIV/0!</v>
      </c>
      <c r="AE200" s="893">
        <f t="shared" ref="AE200:AE201" si="566">SUM(AE99,AE102,AE105,AE111,AE121,AE124,AE127,AE130,AE133,AE139,AE142,AE168)</f>
        <v>0</v>
      </c>
      <c r="AF200" s="895"/>
      <c r="AG200" s="895"/>
      <c r="AH200" s="893">
        <f t="shared" ref="AH200:AH201" si="567">SUM(AH99,AH102,AH105,AH111,AH121,AH124,AH127,AH130,AH133,AH139,AH142,AH168)</f>
        <v>0</v>
      </c>
      <c r="AI200" s="894" t="e">
        <f t="shared" si="500"/>
        <v>#DIV/0!</v>
      </c>
      <c r="AJ200" s="893">
        <f t="shared" ref="AJ200:AJ201" si="568">SUM(AJ99,AJ102,AJ105,AJ111,AJ121,AJ124,AJ127,AJ130,AJ133,AJ139,AJ142,AJ168)</f>
        <v>0</v>
      </c>
      <c r="AK200" s="895"/>
      <c r="AL200" s="895"/>
      <c r="AM200" s="893">
        <f t="shared" ref="AM200:AM201" si="569">SUM(AM99,AM102,AM105,AM111,AM121,AM124,AM127,AM130,AM133,AM139,AM142,AM168)</f>
        <v>0</v>
      </c>
      <c r="AN200" s="894" t="e">
        <f t="shared" si="501"/>
        <v>#DIV/0!</v>
      </c>
      <c r="AO200" s="840">
        <f t="shared" ref="AO200:AO201" si="570">SUM(AO99,AO102,AO105,AO111,AO121,AO124,AO127,AO130,AO133,AO139,AO142,AO168)</f>
        <v>0</v>
      </c>
      <c r="AP200" s="529"/>
      <c r="AQ200" s="529"/>
      <c r="AR200" s="840">
        <f t="shared" ref="AR200:AR201" si="571">SUM(AR99,AR102,AR105,AR111,AR121,AR124,AR127,AR130,AR133,AR139,AR142,AR168)</f>
        <v>0</v>
      </c>
      <c r="AS200" s="528" t="e">
        <f t="shared" si="502"/>
        <v>#DIV/0!</v>
      </c>
      <c r="AT200" s="840">
        <f t="shared" ref="AT200:AT201" si="572">SUM(AT99,AT102,AT105,AT111,AT121,AT124,AT127,AT130,AT133,AT139,AT142,AT168)</f>
        <v>0</v>
      </c>
      <c r="AU200" s="529"/>
      <c r="AV200" s="529"/>
      <c r="AW200" s="840">
        <f t="shared" ref="AW200:AW201" si="573">SUM(AW99,AW102,AW105,AW111,AW121,AW124,AW127,AW130,AW133,AW139,AW142,AW168)</f>
        <v>0</v>
      </c>
      <c r="AX200" s="528" t="e">
        <f t="shared" si="503"/>
        <v>#DIV/0!</v>
      </c>
      <c r="AY200" s="840">
        <f t="shared" ref="AY200:AZ201" si="574">SUM(AY99,AY102,AY105,AY111,AY121,AY124,AY127,AY130,AY133,AY139,AY142,AY168)</f>
        <v>0</v>
      </c>
      <c r="AZ200" s="840">
        <f t="shared" si="574"/>
        <v>0</v>
      </c>
      <c r="BA200" s="897" t="e">
        <f t="shared" si="505"/>
        <v>#DIV/0!</v>
      </c>
      <c r="BB200" s="1149"/>
    </row>
    <row r="201" spans="1:54" ht="31.5" x14ac:dyDescent="0.25">
      <c r="A201" s="1163"/>
      <c r="B201" s="1163"/>
      <c r="C201" s="1163"/>
      <c r="D201" s="724" t="s">
        <v>386</v>
      </c>
      <c r="E201" s="617">
        <f t="shared" si="506"/>
        <v>0</v>
      </c>
      <c r="F201" s="449">
        <f>SUM(I201,L201,O201,R201,U201,X201,AA201,AF201,AK201,AP201,AU201,AZ201)</f>
        <v>0</v>
      </c>
      <c r="G201" s="613" t="e">
        <f t="shared" si="486"/>
        <v>#DIV/0!</v>
      </c>
      <c r="H201" s="157">
        <f t="shared" si="558"/>
        <v>0</v>
      </c>
      <c r="I201" s="157">
        <f t="shared" si="558"/>
        <v>0</v>
      </c>
      <c r="J201" s="614" t="e">
        <f t="shared" si="488"/>
        <v>#DIV/0!</v>
      </c>
      <c r="K201" s="157">
        <f t="shared" si="559"/>
        <v>0</v>
      </c>
      <c r="L201" s="157">
        <f t="shared" si="559"/>
        <v>0</v>
      </c>
      <c r="M201" s="614" t="e">
        <f t="shared" si="489"/>
        <v>#DIV/0!</v>
      </c>
      <c r="N201" s="157">
        <f t="shared" si="560"/>
        <v>0</v>
      </c>
      <c r="O201" s="157">
        <f t="shared" si="560"/>
        <v>0</v>
      </c>
      <c r="P201" s="614" t="e">
        <f t="shared" si="490"/>
        <v>#DIV/0!</v>
      </c>
      <c r="Q201" s="159">
        <f t="shared" si="561"/>
        <v>0</v>
      </c>
      <c r="R201" s="159">
        <f t="shared" si="561"/>
        <v>0</v>
      </c>
      <c r="S201" s="615" t="e">
        <f t="shared" si="492"/>
        <v>#DIV/0!</v>
      </c>
      <c r="T201" s="598">
        <f t="shared" si="562"/>
        <v>0</v>
      </c>
      <c r="U201" s="598">
        <f t="shared" si="562"/>
        <v>0</v>
      </c>
      <c r="V201" s="615" t="e">
        <f t="shared" si="494"/>
        <v>#DIV/0!</v>
      </c>
      <c r="W201" s="598">
        <f t="shared" ref="W201:X201" si="575">SUM(W100,W103,W106,W112,W122,W125,W128,W131,W134,W140,W143,W169)</f>
        <v>0</v>
      </c>
      <c r="X201" s="598">
        <f t="shared" si="575"/>
        <v>0</v>
      </c>
      <c r="Y201" s="615" t="e">
        <f t="shared" si="496"/>
        <v>#DIV/0!</v>
      </c>
      <c r="Z201" s="893">
        <f t="shared" si="564"/>
        <v>0</v>
      </c>
      <c r="AA201" s="895"/>
      <c r="AB201" s="895"/>
      <c r="AC201" s="893">
        <f t="shared" si="565"/>
        <v>0</v>
      </c>
      <c r="AD201" s="894" t="e">
        <f t="shared" si="498"/>
        <v>#DIV/0!</v>
      </c>
      <c r="AE201" s="893">
        <f t="shared" si="566"/>
        <v>0</v>
      </c>
      <c r="AF201" s="895"/>
      <c r="AG201" s="895"/>
      <c r="AH201" s="893">
        <f t="shared" si="567"/>
        <v>0</v>
      </c>
      <c r="AI201" s="894" t="e">
        <f t="shared" si="500"/>
        <v>#DIV/0!</v>
      </c>
      <c r="AJ201" s="893">
        <f t="shared" si="568"/>
        <v>0</v>
      </c>
      <c r="AK201" s="895"/>
      <c r="AL201" s="895"/>
      <c r="AM201" s="893">
        <f t="shared" si="569"/>
        <v>0</v>
      </c>
      <c r="AN201" s="894" t="e">
        <f t="shared" si="501"/>
        <v>#DIV/0!</v>
      </c>
      <c r="AO201" s="840">
        <f t="shared" si="570"/>
        <v>0</v>
      </c>
      <c r="AP201" s="529"/>
      <c r="AQ201" s="529"/>
      <c r="AR201" s="840">
        <f t="shared" si="571"/>
        <v>0</v>
      </c>
      <c r="AS201" s="528" t="e">
        <f t="shared" si="502"/>
        <v>#DIV/0!</v>
      </c>
      <c r="AT201" s="840">
        <f t="shared" si="572"/>
        <v>0</v>
      </c>
      <c r="AU201" s="529"/>
      <c r="AV201" s="529"/>
      <c r="AW201" s="840">
        <f t="shared" si="573"/>
        <v>0</v>
      </c>
      <c r="AX201" s="528" t="e">
        <f t="shared" si="503"/>
        <v>#DIV/0!</v>
      </c>
      <c r="AY201" s="840">
        <f t="shared" si="574"/>
        <v>0</v>
      </c>
      <c r="AZ201" s="840">
        <f t="shared" si="574"/>
        <v>0</v>
      </c>
      <c r="BA201" s="897" t="e">
        <f t="shared" si="505"/>
        <v>#DIV/0!</v>
      </c>
      <c r="BB201" s="1149"/>
    </row>
    <row r="202" spans="1:54" ht="21" customHeight="1" x14ac:dyDescent="0.25">
      <c r="A202" s="1165" t="s">
        <v>421</v>
      </c>
      <c r="B202" s="1165"/>
      <c r="C202" s="1165"/>
      <c r="D202" s="700" t="s">
        <v>5</v>
      </c>
      <c r="E202" s="617">
        <f t="shared" si="506"/>
        <v>0</v>
      </c>
      <c r="F202" s="449">
        <f>SUM(I202,L202,O202,R202,U202,X202,AC202,AH202,AM202,AR202,AW202,AZ202)</f>
        <v>0</v>
      </c>
      <c r="G202" s="613" t="e">
        <f t="shared" si="486"/>
        <v>#DIV/0!</v>
      </c>
      <c r="H202" s="254">
        <f>SUM(H176)</f>
        <v>0</v>
      </c>
      <c r="I202" s="254">
        <f>SUM(I176)</f>
        <v>0</v>
      </c>
      <c r="J202" s="255" t="e">
        <f t="shared" si="488"/>
        <v>#DIV/0!</v>
      </c>
      <c r="K202" s="254">
        <f>SUM(K176)</f>
        <v>0</v>
      </c>
      <c r="L202" s="254">
        <f>SUM(L176)</f>
        <v>0</v>
      </c>
      <c r="M202" s="255" t="e">
        <f t="shared" si="489"/>
        <v>#DIV/0!</v>
      </c>
      <c r="N202" s="254">
        <f>SUM(N176)</f>
        <v>0</v>
      </c>
      <c r="O202" s="254">
        <f>SUM(O176)</f>
        <v>0</v>
      </c>
      <c r="P202" s="255" t="e">
        <f t="shared" si="490"/>
        <v>#DIV/0!</v>
      </c>
      <c r="Q202" s="291">
        <f>SUM(Q176)</f>
        <v>0</v>
      </c>
      <c r="R202" s="291">
        <f>SUM(R176)</f>
        <v>0</v>
      </c>
      <c r="S202" s="293" t="e">
        <f t="shared" si="492"/>
        <v>#DIV/0!</v>
      </c>
      <c r="T202" s="291">
        <f>SUM(T176)</f>
        <v>0</v>
      </c>
      <c r="U202" s="291">
        <f>SUM(U176)</f>
        <v>0</v>
      </c>
      <c r="V202" s="293" t="e">
        <f t="shared" si="494"/>
        <v>#DIV/0!</v>
      </c>
      <c r="W202" s="291">
        <f>SUM(W176)</f>
        <v>0</v>
      </c>
      <c r="X202" s="291">
        <f>SUM(X176)</f>
        <v>0</v>
      </c>
      <c r="Y202" s="293" t="e">
        <f t="shared" si="496"/>
        <v>#DIV/0!</v>
      </c>
      <c r="Z202" s="409">
        <f>SUM(Z176)</f>
        <v>0</v>
      </c>
      <c r="AA202" s="409">
        <f>SUM(AA176)</f>
        <v>0</v>
      </c>
      <c r="AB202" s="409">
        <f>SUM(AB176)</f>
        <v>0</v>
      </c>
      <c r="AC202" s="409">
        <f>SUM(AC176)</f>
        <v>0</v>
      </c>
      <c r="AD202" s="363" t="e">
        <f t="shared" si="498"/>
        <v>#DIV/0!</v>
      </c>
      <c r="AE202" s="409">
        <f>SUM(AE176)</f>
        <v>0</v>
      </c>
      <c r="AF202" s="409">
        <f>SUM(AF176)</f>
        <v>0</v>
      </c>
      <c r="AG202" s="409">
        <f>SUM(AG176)</f>
        <v>0</v>
      </c>
      <c r="AH202" s="409">
        <f>SUM(AH176)</f>
        <v>0</v>
      </c>
      <c r="AI202" s="363" t="e">
        <f t="shared" si="500"/>
        <v>#DIV/0!</v>
      </c>
      <c r="AJ202" s="409">
        <f>SUM(AJ176)</f>
        <v>0</v>
      </c>
      <c r="AK202" s="363"/>
      <c r="AL202" s="363"/>
      <c r="AM202" s="409">
        <f>SUM(AM176)</f>
        <v>0</v>
      </c>
      <c r="AN202" s="363" t="e">
        <f t="shared" si="501"/>
        <v>#DIV/0!</v>
      </c>
      <c r="AO202" s="180">
        <f>SUM(AO176)</f>
        <v>0</v>
      </c>
      <c r="AP202" s="177"/>
      <c r="AQ202" s="177"/>
      <c r="AR202" s="180">
        <f>SUM(AR176)</f>
        <v>0</v>
      </c>
      <c r="AS202" s="177" t="e">
        <f t="shared" si="502"/>
        <v>#DIV/0!</v>
      </c>
      <c r="AT202" s="180">
        <f>SUM(AT176)</f>
        <v>0</v>
      </c>
      <c r="AU202" s="177"/>
      <c r="AV202" s="177"/>
      <c r="AW202" s="180">
        <f>SUM(AW176)</f>
        <v>0</v>
      </c>
      <c r="AX202" s="177" t="e">
        <f t="shared" si="503"/>
        <v>#DIV/0!</v>
      </c>
      <c r="AY202" s="180">
        <f>SUM(AY176)</f>
        <v>0</v>
      </c>
      <c r="AZ202" s="180">
        <f>SUM(AZ176)</f>
        <v>0</v>
      </c>
      <c r="BA202" s="177" t="e">
        <f t="shared" si="505"/>
        <v>#DIV/0!</v>
      </c>
      <c r="BB202" s="1149"/>
    </row>
    <row r="203" spans="1:54" ht="24.75" customHeight="1" x14ac:dyDescent="0.25">
      <c r="A203" s="1165"/>
      <c r="B203" s="1165"/>
      <c r="C203" s="1165"/>
      <c r="D203" s="718" t="s">
        <v>7</v>
      </c>
      <c r="E203" s="617">
        <f t="shared" si="506"/>
        <v>0</v>
      </c>
      <c r="F203" s="449">
        <f>SUM(I203,L203,O203,R203,U203,X203,AC203,AH203,AM203,AR203,AW203,AZ203)</f>
        <v>0</v>
      </c>
      <c r="G203" s="613" t="e">
        <f t="shared" si="486"/>
        <v>#DIV/0!</v>
      </c>
      <c r="H203" s="254">
        <f t="shared" ref="H203:H204" si="576">SUM(H177)</f>
        <v>0</v>
      </c>
      <c r="I203" s="254">
        <f t="shared" ref="I203:I204" si="577">SUM(I177)</f>
        <v>0</v>
      </c>
      <c r="J203" s="255" t="e">
        <f t="shared" si="488"/>
        <v>#DIV/0!</v>
      </c>
      <c r="K203" s="254">
        <f t="shared" ref="K203:L204" si="578">SUM(K177)</f>
        <v>0</v>
      </c>
      <c r="L203" s="254">
        <f t="shared" si="578"/>
        <v>0</v>
      </c>
      <c r="M203" s="255" t="e">
        <f t="shared" si="489"/>
        <v>#DIV/0!</v>
      </c>
      <c r="N203" s="254">
        <f t="shared" ref="N203:O204" si="579">SUM(N177)</f>
        <v>0</v>
      </c>
      <c r="O203" s="254">
        <f t="shared" si="579"/>
        <v>0</v>
      </c>
      <c r="P203" s="255" t="e">
        <f t="shared" si="490"/>
        <v>#DIV/0!</v>
      </c>
      <c r="Q203" s="291">
        <f t="shared" ref="Q203:Q204" si="580">SUM(Q177)</f>
        <v>0</v>
      </c>
      <c r="R203" s="291">
        <f t="shared" ref="R203:R204" si="581">SUM(R177)</f>
        <v>0</v>
      </c>
      <c r="S203" s="293" t="e">
        <f t="shared" si="492"/>
        <v>#DIV/0!</v>
      </c>
      <c r="T203" s="291">
        <f t="shared" ref="T203:U204" si="582">SUM(T177)</f>
        <v>0</v>
      </c>
      <c r="U203" s="291">
        <f t="shared" si="582"/>
        <v>0</v>
      </c>
      <c r="V203" s="293" t="e">
        <f t="shared" si="494"/>
        <v>#DIV/0!</v>
      </c>
      <c r="W203" s="291">
        <f t="shared" ref="W203:X204" si="583">SUM(W177)</f>
        <v>0</v>
      </c>
      <c r="X203" s="291">
        <f t="shared" si="583"/>
        <v>0</v>
      </c>
      <c r="Y203" s="293" t="e">
        <f t="shared" si="496"/>
        <v>#DIV/0!</v>
      </c>
      <c r="Z203" s="409">
        <f t="shared" ref="Z203:Z204" si="584">SUM(Z177)</f>
        <v>0</v>
      </c>
      <c r="AA203" s="364"/>
      <c r="AB203" s="364"/>
      <c r="AC203" s="409">
        <f t="shared" ref="AC203" si="585">SUM(AC177)</f>
        <v>0</v>
      </c>
      <c r="AD203" s="363" t="e">
        <f t="shared" si="498"/>
        <v>#DIV/0!</v>
      </c>
      <c r="AE203" s="409">
        <f t="shared" ref="AE203:AE204" si="586">SUM(AE177)</f>
        <v>0</v>
      </c>
      <c r="AF203" s="364"/>
      <c r="AG203" s="364"/>
      <c r="AH203" s="409">
        <f t="shared" ref="AH203:AJ204" si="587">SUM(AH177)</f>
        <v>0</v>
      </c>
      <c r="AI203" s="363" t="e">
        <f t="shared" si="500"/>
        <v>#DIV/0!</v>
      </c>
      <c r="AJ203" s="409">
        <f t="shared" si="587"/>
        <v>0</v>
      </c>
      <c r="AK203" s="364"/>
      <c r="AL203" s="364"/>
      <c r="AM203" s="409">
        <f t="shared" ref="AM203" si="588">SUM(AM177)</f>
        <v>0</v>
      </c>
      <c r="AN203" s="363" t="e">
        <f t="shared" si="501"/>
        <v>#DIV/0!</v>
      </c>
      <c r="AO203" s="180">
        <f t="shared" ref="AO203:AO204" si="589">SUM(AO177)</f>
        <v>0</v>
      </c>
      <c r="AP203" s="178"/>
      <c r="AQ203" s="178"/>
      <c r="AR203" s="180">
        <f t="shared" ref="AR203:AR204" si="590">SUM(AR177)</f>
        <v>0</v>
      </c>
      <c r="AS203" s="177" t="e">
        <f t="shared" si="502"/>
        <v>#DIV/0!</v>
      </c>
      <c r="AT203" s="180">
        <f t="shared" ref="AT203:AT204" si="591">SUM(AT177)</f>
        <v>0</v>
      </c>
      <c r="AU203" s="178"/>
      <c r="AV203" s="178"/>
      <c r="AW203" s="180">
        <f t="shared" ref="AW203:AW204" si="592">SUM(AW177)</f>
        <v>0</v>
      </c>
      <c r="AX203" s="177" t="e">
        <f t="shared" si="503"/>
        <v>#DIV/0!</v>
      </c>
      <c r="AY203" s="180">
        <f t="shared" ref="AY203:AZ204" si="593">SUM(AY177)</f>
        <v>0</v>
      </c>
      <c r="AZ203" s="180">
        <f t="shared" si="593"/>
        <v>0</v>
      </c>
      <c r="BA203" s="177" t="e">
        <f t="shared" si="505"/>
        <v>#DIV/0!</v>
      </c>
      <c r="BB203" s="1149"/>
    </row>
    <row r="204" spans="1:54" ht="31.5" x14ac:dyDescent="0.25">
      <c r="A204" s="1165"/>
      <c r="B204" s="1165"/>
      <c r="C204" s="1165"/>
      <c r="D204" s="724" t="s">
        <v>386</v>
      </c>
      <c r="E204" s="617">
        <f t="shared" si="506"/>
        <v>0</v>
      </c>
      <c r="F204" s="449">
        <f>SUM(I204,L204,O204,R204,U204,X204,AA204,AF204,AK204,AP204,AU204,AZ204)</f>
        <v>0</v>
      </c>
      <c r="G204" s="613" t="e">
        <f t="shared" si="486"/>
        <v>#DIV/0!</v>
      </c>
      <c r="H204" s="254">
        <f t="shared" si="576"/>
        <v>0</v>
      </c>
      <c r="I204" s="254">
        <f t="shared" si="577"/>
        <v>0</v>
      </c>
      <c r="J204" s="255" t="e">
        <f t="shared" si="488"/>
        <v>#DIV/0!</v>
      </c>
      <c r="K204" s="254">
        <f t="shared" si="578"/>
        <v>0</v>
      </c>
      <c r="L204" s="254">
        <f t="shared" si="578"/>
        <v>0</v>
      </c>
      <c r="M204" s="255" t="e">
        <f t="shared" si="489"/>
        <v>#DIV/0!</v>
      </c>
      <c r="N204" s="254">
        <f t="shared" si="579"/>
        <v>0</v>
      </c>
      <c r="O204" s="254">
        <f t="shared" si="579"/>
        <v>0</v>
      </c>
      <c r="P204" s="255" t="e">
        <f t="shared" si="490"/>
        <v>#DIV/0!</v>
      </c>
      <c r="Q204" s="291">
        <f t="shared" si="580"/>
        <v>0</v>
      </c>
      <c r="R204" s="291">
        <f t="shared" si="581"/>
        <v>0</v>
      </c>
      <c r="S204" s="293" t="e">
        <f t="shared" si="492"/>
        <v>#DIV/0!</v>
      </c>
      <c r="T204" s="291">
        <f t="shared" si="582"/>
        <v>0</v>
      </c>
      <c r="U204" s="291">
        <f t="shared" si="582"/>
        <v>0</v>
      </c>
      <c r="V204" s="293" t="e">
        <f t="shared" si="494"/>
        <v>#DIV/0!</v>
      </c>
      <c r="W204" s="291">
        <f t="shared" si="583"/>
        <v>0</v>
      </c>
      <c r="X204" s="291">
        <f t="shared" si="583"/>
        <v>0</v>
      </c>
      <c r="Y204" s="293" t="e">
        <f t="shared" si="496"/>
        <v>#DIV/0!</v>
      </c>
      <c r="Z204" s="409">
        <f t="shared" si="584"/>
        <v>0</v>
      </c>
      <c r="AA204" s="364"/>
      <c r="AB204" s="364"/>
      <c r="AC204" s="409">
        <f t="shared" ref="AC204" si="594">SUM(AC178)</f>
        <v>0</v>
      </c>
      <c r="AD204" s="363" t="e">
        <f t="shared" si="498"/>
        <v>#DIV/0!</v>
      </c>
      <c r="AE204" s="409">
        <f t="shared" si="586"/>
        <v>0</v>
      </c>
      <c r="AF204" s="364"/>
      <c r="AG204" s="364"/>
      <c r="AH204" s="409">
        <f t="shared" si="587"/>
        <v>0</v>
      </c>
      <c r="AI204" s="363" t="e">
        <f t="shared" si="500"/>
        <v>#DIV/0!</v>
      </c>
      <c r="AJ204" s="409">
        <f t="shared" si="587"/>
        <v>0</v>
      </c>
      <c r="AK204" s="364"/>
      <c r="AL204" s="364"/>
      <c r="AM204" s="409">
        <f t="shared" ref="AM204" si="595">SUM(AM178)</f>
        <v>0</v>
      </c>
      <c r="AN204" s="363" t="e">
        <f t="shared" si="501"/>
        <v>#DIV/0!</v>
      </c>
      <c r="AO204" s="180">
        <f t="shared" si="589"/>
        <v>0</v>
      </c>
      <c r="AP204" s="178"/>
      <c r="AQ204" s="178"/>
      <c r="AR204" s="180">
        <f t="shared" si="590"/>
        <v>0</v>
      </c>
      <c r="AS204" s="177" t="e">
        <f t="shared" si="502"/>
        <v>#DIV/0!</v>
      </c>
      <c r="AT204" s="180">
        <f t="shared" si="591"/>
        <v>0</v>
      </c>
      <c r="AU204" s="178"/>
      <c r="AV204" s="178"/>
      <c r="AW204" s="180">
        <f t="shared" si="592"/>
        <v>0</v>
      </c>
      <c r="AX204" s="177" t="e">
        <f t="shared" si="503"/>
        <v>#DIV/0!</v>
      </c>
      <c r="AY204" s="180">
        <f t="shared" si="593"/>
        <v>0</v>
      </c>
      <c r="AZ204" s="180">
        <f t="shared" si="593"/>
        <v>0</v>
      </c>
      <c r="BA204" s="177" t="e">
        <f t="shared" si="505"/>
        <v>#DIV/0!</v>
      </c>
      <c r="BB204" s="1149"/>
    </row>
    <row r="205" spans="1:54" ht="21" customHeight="1" x14ac:dyDescent="0.25">
      <c r="A205" s="1162" t="s">
        <v>422</v>
      </c>
      <c r="B205" s="1162"/>
      <c r="C205" s="1162"/>
      <c r="D205" s="700" t="s">
        <v>5</v>
      </c>
      <c r="E205" s="841">
        <f t="shared" si="506"/>
        <v>3499.88</v>
      </c>
      <c r="F205" s="842">
        <f t="shared" ref="F205:F210" si="596">SUM(I205,L205,O205,R205,U205,X205,AC205,AH205,AM205,AR205,AW205,AZ205)</f>
        <v>2909.3814000000002</v>
      </c>
      <c r="G205" s="613">
        <f t="shared" si="486"/>
        <v>83.128032961130089</v>
      </c>
      <c r="H205" s="618">
        <f t="shared" ref="H205:I207" si="597">SUM(H71)</f>
        <v>0</v>
      </c>
      <c r="I205" s="618">
        <f t="shared" si="597"/>
        <v>0</v>
      </c>
      <c r="J205" s="619" t="e">
        <f t="shared" si="488"/>
        <v>#DIV/0!</v>
      </c>
      <c r="K205" s="618">
        <f t="shared" ref="K205:L207" si="598">SUM(K71)</f>
        <v>0</v>
      </c>
      <c r="L205" s="618">
        <f t="shared" si="598"/>
        <v>0</v>
      </c>
      <c r="M205" s="619" t="e">
        <f t="shared" si="489"/>
        <v>#DIV/0!</v>
      </c>
      <c r="N205" s="618">
        <f t="shared" ref="N205:O207" si="599">SUM(N71)</f>
        <v>581.87627999999995</v>
      </c>
      <c r="O205" s="618">
        <f t="shared" si="599"/>
        <v>581.87627999999995</v>
      </c>
      <c r="P205" s="619">
        <f t="shared" si="490"/>
        <v>100</v>
      </c>
      <c r="Q205" s="598">
        <f t="shared" ref="Q205:R207" si="600">SUM(Q71)</f>
        <v>290.93813999999998</v>
      </c>
      <c r="R205" s="598">
        <f t="shared" si="600"/>
        <v>290.93813999999998</v>
      </c>
      <c r="S205" s="848">
        <f t="shared" si="492"/>
        <v>100</v>
      </c>
      <c r="T205" s="598">
        <f t="shared" ref="T205:U207" si="601">SUM(T71,T135)</f>
        <v>290.93813999999998</v>
      </c>
      <c r="U205" s="598">
        <f t="shared" si="601"/>
        <v>290.93813999999998</v>
      </c>
      <c r="V205" s="848">
        <f t="shared" si="494"/>
        <v>100</v>
      </c>
      <c r="W205" s="598">
        <f t="shared" ref="W205:X207" si="602">SUM(W71,W135)</f>
        <v>290.93813999999998</v>
      </c>
      <c r="X205" s="598">
        <f t="shared" si="602"/>
        <v>290.93813999999998</v>
      </c>
      <c r="Y205" s="848">
        <f t="shared" si="496"/>
        <v>100</v>
      </c>
      <c r="Z205" s="893">
        <f>SUM(Z71,Z135)</f>
        <v>290.93813999999998</v>
      </c>
      <c r="AA205" s="894"/>
      <c r="AB205" s="894"/>
      <c r="AC205" s="893">
        <f>SUM(AC71,AC135)</f>
        <v>290.93813999999998</v>
      </c>
      <c r="AD205" s="894">
        <f t="shared" si="498"/>
        <v>100</v>
      </c>
      <c r="AE205" s="893">
        <f>SUM(AE71,AE135)</f>
        <v>290.93813999999998</v>
      </c>
      <c r="AF205" s="894"/>
      <c r="AG205" s="894"/>
      <c r="AH205" s="893">
        <f>SUM(AH71,AH135)</f>
        <v>290.93813999999998</v>
      </c>
      <c r="AI205" s="894">
        <f t="shared" si="500"/>
        <v>100</v>
      </c>
      <c r="AJ205" s="893">
        <f>SUM(AJ71,AJ135)</f>
        <v>290.93813999999998</v>
      </c>
      <c r="AK205" s="894"/>
      <c r="AL205" s="894"/>
      <c r="AM205" s="893">
        <f>SUM(AM71,AM135)</f>
        <v>290.93813999999998</v>
      </c>
      <c r="AN205" s="894">
        <f t="shared" si="501"/>
        <v>100</v>
      </c>
      <c r="AO205" s="896">
        <f>SUM(AO71,AO135)</f>
        <v>290.93813999999998</v>
      </c>
      <c r="AP205" s="845"/>
      <c r="AQ205" s="845"/>
      <c r="AR205" s="896">
        <f>SUM(AR71,AR135)</f>
        <v>290.93813999999998</v>
      </c>
      <c r="AS205" s="845">
        <f t="shared" si="502"/>
        <v>100</v>
      </c>
      <c r="AT205" s="896">
        <f>SUM(AT71,AT135)</f>
        <v>290.93813999999998</v>
      </c>
      <c r="AU205" s="845"/>
      <c r="AV205" s="845"/>
      <c r="AW205" s="896">
        <f>SUM(AW71,AW135)</f>
        <v>290.93813999999998</v>
      </c>
      <c r="AX205" s="845">
        <f t="shared" si="503"/>
        <v>100</v>
      </c>
      <c r="AY205" s="896">
        <f t="shared" ref="AY205:AZ207" si="603">SUM(AY71,AY135)</f>
        <v>590.49860000000001</v>
      </c>
      <c r="AZ205" s="896">
        <f t="shared" si="603"/>
        <v>0</v>
      </c>
      <c r="BA205" s="878">
        <f t="shared" si="505"/>
        <v>0</v>
      </c>
      <c r="BB205" s="1149"/>
    </row>
    <row r="206" spans="1:54" ht="24.75" customHeight="1" x14ac:dyDescent="0.25">
      <c r="A206" s="1162"/>
      <c r="B206" s="1162"/>
      <c r="C206" s="1162"/>
      <c r="D206" s="718" t="s">
        <v>7</v>
      </c>
      <c r="E206" s="841">
        <f t="shared" si="506"/>
        <v>3499.88</v>
      </c>
      <c r="F206" s="842">
        <f t="shared" si="596"/>
        <v>2909.3814000000002</v>
      </c>
      <c r="G206" s="613">
        <f t="shared" si="486"/>
        <v>83.128032961130089</v>
      </c>
      <c r="H206" s="618">
        <f t="shared" si="597"/>
        <v>0</v>
      </c>
      <c r="I206" s="618">
        <f t="shared" si="597"/>
        <v>0</v>
      </c>
      <c r="J206" s="619" t="e">
        <f t="shared" si="488"/>
        <v>#DIV/0!</v>
      </c>
      <c r="K206" s="618">
        <f t="shared" si="598"/>
        <v>0</v>
      </c>
      <c r="L206" s="618">
        <f t="shared" si="598"/>
        <v>0</v>
      </c>
      <c r="M206" s="619" t="e">
        <f t="shared" si="489"/>
        <v>#DIV/0!</v>
      </c>
      <c r="N206" s="618">
        <f t="shared" si="599"/>
        <v>581.87627999999995</v>
      </c>
      <c r="O206" s="618">
        <f t="shared" si="599"/>
        <v>581.87627999999995</v>
      </c>
      <c r="P206" s="619">
        <f t="shared" si="490"/>
        <v>100</v>
      </c>
      <c r="Q206" s="598">
        <f t="shared" si="600"/>
        <v>290.93813999999998</v>
      </c>
      <c r="R206" s="598">
        <f t="shared" si="600"/>
        <v>290.93813999999998</v>
      </c>
      <c r="S206" s="848">
        <f t="shared" si="492"/>
        <v>100</v>
      </c>
      <c r="T206" s="598">
        <f t="shared" si="601"/>
        <v>290.93813999999998</v>
      </c>
      <c r="U206" s="598">
        <f t="shared" si="601"/>
        <v>290.93813999999998</v>
      </c>
      <c r="V206" s="848">
        <f t="shared" si="494"/>
        <v>100</v>
      </c>
      <c r="W206" s="598">
        <f t="shared" si="602"/>
        <v>290.93813999999998</v>
      </c>
      <c r="X206" s="598">
        <f t="shared" si="602"/>
        <v>290.93813999999998</v>
      </c>
      <c r="Y206" s="848">
        <f t="shared" si="496"/>
        <v>100</v>
      </c>
      <c r="Z206" s="893">
        <f>SUM(Z72,Z136)</f>
        <v>290.93813999999998</v>
      </c>
      <c r="AA206" s="895"/>
      <c r="AB206" s="895"/>
      <c r="AC206" s="893">
        <f>SUM(AC72,AC136)</f>
        <v>290.93813999999998</v>
      </c>
      <c r="AD206" s="894">
        <f t="shared" si="498"/>
        <v>100</v>
      </c>
      <c r="AE206" s="893">
        <f>SUM(AE72,AE136)</f>
        <v>290.93813999999998</v>
      </c>
      <c r="AF206" s="895"/>
      <c r="AG206" s="895"/>
      <c r="AH206" s="893">
        <f>SUM(AH72,AH136)</f>
        <v>290.93813999999998</v>
      </c>
      <c r="AI206" s="894">
        <f t="shared" si="500"/>
        <v>100</v>
      </c>
      <c r="AJ206" s="893">
        <f>SUM(AJ72,AJ136)</f>
        <v>290.93813999999998</v>
      </c>
      <c r="AK206" s="895"/>
      <c r="AL206" s="895"/>
      <c r="AM206" s="893">
        <f>SUM(AM72,AM136)</f>
        <v>290.93813999999998</v>
      </c>
      <c r="AN206" s="894">
        <f t="shared" si="501"/>
        <v>100</v>
      </c>
      <c r="AO206" s="896">
        <f>SUM(AO72,AO136)</f>
        <v>290.93813999999998</v>
      </c>
      <c r="AP206" s="892"/>
      <c r="AQ206" s="892"/>
      <c r="AR206" s="896">
        <f>SUM(AR72,AR136)</f>
        <v>290.93813999999998</v>
      </c>
      <c r="AS206" s="845">
        <f t="shared" si="502"/>
        <v>100</v>
      </c>
      <c r="AT206" s="896">
        <f>SUM(AT72,AT136)</f>
        <v>290.93813999999998</v>
      </c>
      <c r="AU206" s="892"/>
      <c r="AV206" s="892"/>
      <c r="AW206" s="896">
        <f>SUM(AW72,AW136)</f>
        <v>290.93813999999998</v>
      </c>
      <c r="AX206" s="845">
        <f t="shared" si="503"/>
        <v>100</v>
      </c>
      <c r="AY206" s="896">
        <f t="shared" si="603"/>
        <v>590.49860000000001</v>
      </c>
      <c r="AZ206" s="896">
        <f t="shared" si="603"/>
        <v>0</v>
      </c>
      <c r="BA206" s="878">
        <f t="shared" si="505"/>
        <v>0</v>
      </c>
      <c r="BB206" s="1149"/>
    </row>
    <row r="207" spans="1:54" ht="31.5" x14ac:dyDescent="0.25">
      <c r="A207" s="1162"/>
      <c r="B207" s="1162"/>
      <c r="C207" s="1162"/>
      <c r="D207" s="724" t="s">
        <v>386</v>
      </c>
      <c r="E207" s="617">
        <f t="shared" si="506"/>
        <v>2950</v>
      </c>
      <c r="F207" s="449">
        <f t="shared" si="596"/>
        <v>2618.4395400000003</v>
      </c>
      <c r="G207" s="613">
        <f t="shared" si="486"/>
        <v>88.76066237288137</v>
      </c>
      <c r="H207" s="618">
        <f t="shared" si="597"/>
        <v>0</v>
      </c>
      <c r="I207" s="618">
        <f t="shared" si="597"/>
        <v>0</v>
      </c>
      <c r="J207" s="619" t="e">
        <f t="shared" si="488"/>
        <v>#DIV/0!</v>
      </c>
      <c r="K207" s="618">
        <f t="shared" si="598"/>
        <v>0</v>
      </c>
      <c r="L207" s="618">
        <f t="shared" si="598"/>
        <v>0</v>
      </c>
      <c r="M207" s="619" t="e">
        <f t="shared" si="489"/>
        <v>#DIV/0!</v>
      </c>
      <c r="N207" s="618">
        <f t="shared" si="599"/>
        <v>581.87627999999995</v>
      </c>
      <c r="O207" s="618">
        <f t="shared" si="599"/>
        <v>581.87627999999995</v>
      </c>
      <c r="P207" s="619">
        <f t="shared" si="490"/>
        <v>100</v>
      </c>
      <c r="Q207" s="598">
        <f t="shared" si="600"/>
        <v>290.93813999999998</v>
      </c>
      <c r="R207" s="598">
        <f t="shared" si="600"/>
        <v>290.93813999999998</v>
      </c>
      <c r="S207" s="848">
        <f t="shared" si="492"/>
        <v>100</v>
      </c>
      <c r="T207" s="598">
        <f t="shared" si="601"/>
        <v>290.93813999999998</v>
      </c>
      <c r="U207" s="598">
        <f t="shared" si="601"/>
        <v>290.93813999999998</v>
      </c>
      <c r="V207" s="848">
        <f t="shared" si="494"/>
        <v>100</v>
      </c>
      <c r="W207" s="598">
        <f t="shared" si="602"/>
        <v>0</v>
      </c>
      <c r="X207" s="598">
        <f t="shared" si="602"/>
        <v>0</v>
      </c>
      <c r="Y207" s="848" t="e">
        <f t="shared" si="496"/>
        <v>#DIV/0!</v>
      </c>
      <c r="Z207" s="893">
        <f>SUM(Z73,Z137)</f>
        <v>290</v>
      </c>
      <c r="AA207" s="895"/>
      <c r="AB207" s="895"/>
      <c r="AC207" s="893">
        <f>SUM(AC73,AC137)</f>
        <v>290.93813999999998</v>
      </c>
      <c r="AD207" s="894">
        <f t="shared" si="498"/>
        <v>100.32349655172412</v>
      </c>
      <c r="AE207" s="893">
        <f>SUM(AE73,AE137)</f>
        <v>290.93441999999999</v>
      </c>
      <c r="AF207" s="895"/>
      <c r="AG207" s="895"/>
      <c r="AH207" s="893">
        <f>SUM(AH73,AH137)</f>
        <v>290.93441999999999</v>
      </c>
      <c r="AI207" s="894">
        <f t="shared" si="500"/>
        <v>100</v>
      </c>
      <c r="AJ207" s="893">
        <f>SUM(AJ73,AJ137)</f>
        <v>290.93813999999998</v>
      </c>
      <c r="AK207" s="895"/>
      <c r="AL207" s="895"/>
      <c r="AM207" s="893">
        <f>SUM(AM73,AM137)</f>
        <v>290.93813999999998</v>
      </c>
      <c r="AN207" s="894">
        <f t="shared" si="501"/>
        <v>100</v>
      </c>
      <c r="AO207" s="896">
        <f>SUM(AO73,AO137)</f>
        <v>290.93813999999998</v>
      </c>
      <c r="AP207" s="892"/>
      <c r="AQ207" s="892"/>
      <c r="AR207" s="896">
        <f>SUM(AR73,AR137)</f>
        <v>290.93813999999998</v>
      </c>
      <c r="AS207" s="845">
        <f t="shared" si="502"/>
        <v>100</v>
      </c>
      <c r="AT207" s="896">
        <f>SUM(AT73,AT137)</f>
        <v>290.93813999999998</v>
      </c>
      <c r="AU207" s="892"/>
      <c r="AV207" s="892"/>
      <c r="AW207" s="896">
        <f>SUM(AW73,AW137)</f>
        <v>290.93813999999998</v>
      </c>
      <c r="AX207" s="845">
        <f t="shared" si="503"/>
        <v>100</v>
      </c>
      <c r="AY207" s="896">
        <f t="shared" si="603"/>
        <v>332.49860000000001</v>
      </c>
      <c r="AZ207" s="896">
        <f t="shared" si="603"/>
        <v>0</v>
      </c>
      <c r="BA207" s="878">
        <f t="shared" si="505"/>
        <v>0</v>
      </c>
      <c r="BB207" s="1149"/>
    </row>
    <row r="208" spans="1:54" ht="21" customHeight="1" x14ac:dyDescent="0.25">
      <c r="A208" s="1162" t="s">
        <v>441</v>
      </c>
      <c r="B208" s="1162"/>
      <c r="C208" s="1162"/>
      <c r="D208" s="700" t="s">
        <v>5</v>
      </c>
      <c r="E208" s="968">
        <f t="shared" ref="E208:E210" si="604">SUM(H208,K208,N208,Q208,T208,W208,Z208,AE208,AJ208,AO208,AT208,AY208)</f>
        <v>6417.5</v>
      </c>
      <c r="F208" s="969">
        <f t="shared" si="596"/>
        <v>599.10852</v>
      </c>
      <c r="G208" s="948">
        <f t="shared" ref="G208:G210" si="605">SUM(F208/E208*100)</f>
        <v>9.3355437475652518</v>
      </c>
      <c r="H208" s="618">
        <f>SUM(H186)</f>
        <v>0</v>
      </c>
      <c r="I208" s="618">
        <f>SUM(I186)</f>
        <v>0</v>
      </c>
      <c r="J208" s="619" t="e">
        <f t="shared" ref="J208:J210" si="606">SUM(I208/H208*100)</f>
        <v>#DIV/0!</v>
      </c>
      <c r="K208" s="618">
        <f>SUM(K186)</f>
        <v>0</v>
      </c>
      <c r="L208" s="618">
        <f>SUM(L186)</f>
        <v>0</v>
      </c>
      <c r="M208" s="619" t="e">
        <f t="shared" ref="M208:M210" si="607">SUM(L208/K208*100)</f>
        <v>#DIV/0!</v>
      </c>
      <c r="N208" s="618">
        <f>SUM(N186)</f>
        <v>0</v>
      </c>
      <c r="O208" s="618">
        <f>SUM(O186)</f>
        <v>0</v>
      </c>
      <c r="P208" s="619" t="e">
        <f t="shared" ref="P208:P210" si="608">SUM(O208/N208*100)</f>
        <v>#DIV/0!</v>
      </c>
      <c r="Q208" s="598">
        <f>SUM(Q186)</f>
        <v>0</v>
      </c>
      <c r="R208" s="598">
        <f>SUM(R186)</f>
        <v>0</v>
      </c>
      <c r="S208" s="848" t="e">
        <f t="shared" ref="S208:S210" si="609">SUM(R208/Q208*100)</f>
        <v>#DIV/0!</v>
      </c>
      <c r="T208" s="598">
        <f>SUM(T186)</f>
        <v>0</v>
      </c>
      <c r="U208" s="598">
        <f>SUM(U186)</f>
        <v>0</v>
      </c>
      <c r="V208" s="848" t="e">
        <f t="shared" ref="V208:V210" si="610">SUM(U208/T208*100)</f>
        <v>#DIV/0!</v>
      </c>
      <c r="W208" s="598">
        <f>SUM(W186)</f>
        <v>0</v>
      </c>
      <c r="X208" s="598">
        <f>SUM(X186)</f>
        <v>0</v>
      </c>
      <c r="Y208" s="848" t="e">
        <f t="shared" ref="Y208:Y210" si="611">SUM(X208/W208*100)</f>
        <v>#DIV/0!</v>
      </c>
      <c r="Z208" s="893">
        <f>SUM(Z186)</f>
        <v>0</v>
      </c>
      <c r="AA208" s="894"/>
      <c r="AB208" s="894"/>
      <c r="AC208" s="893">
        <f>SUM(AC186)</f>
        <v>0</v>
      </c>
      <c r="AD208" s="894" t="e">
        <f t="shared" ref="AD208:AD210" si="612">SUM(AC208/Z208*100)</f>
        <v>#DIV/0!</v>
      </c>
      <c r="AE208" s="893">
        <f>SUM(AE186)</f>
        <v>0</v>
      </c>
      <c r="AF208" s="894"/>
      <c r="AG208" s="894"/>
      <c r="AH208" s="893">
        <f>SUM(AH186)</f>
        <v>0</v>
      </c>
      <c r="AI208" s="894" t="e">
        <f t="shared" ref="AI208:AI210" si="613">SUM(AH208/AE208*100)</f>
        <v>#DIV/0!</v>
      </c>
      <c r="AJ208" s="893">
        <f>SUM(AJ186)</f>
        <v>0</v>
      </c>
      <c r="AK208" s="894"/>
      <c r="AL208" s="894"/>
      <c r="AM208" s="893">
        <f>SUM(AM186)</f>
        <v>0</v>
      </c>
      <c r="AN208" s="894" t="e">
        <f t="shared" ref="AN208:AN210" si="614">SUM(AM208/AJ208*100)</f>
        <v>#DIV/0!</v>
      </c>
      <c r="AO208" s="896">
        <f>SUM(AO186)</f>
        <v>599.10852</v>
      </c>
      <c r="AP208" s="845"/>
      <c r="AQ208" s="845"/>
      <c r="AR208" s="896">
        <f>SUM(AR186)</f>
        <v>599.10852</v>
      </c>
      <c r="AS208" s="845">
        <f t="shared" ref="AS208:AS210" si="615">SUM(AR208/AO208*100)</f>
        <v>100</v>
      </c>
      <c r="AT208" s="896">
        <f>SUM(AT186)</f>
        <v>0</v>
      </c>
      <c r="AU208" s="845"/>
      <c r="AV208" s="845"/>
      <c r="AW208" s="896">
        <f>SUM(AW186)</f>
        <v>0</v>
      </c>
      <c r="AX208" s="845" t="e">
        <f t="shared" ref="AX208:AX210" si="616">SUM(AW208/AT208*100)</f>
        <v>#DIV/0!</v>
      </c>
      <c r="AY208" s="896">
        <f>SUM(AY186)</f>
        <v>5818.3914800000002</v>
      </c>
      <c r="AZ208" s="896">
        <f>SUM(AZ186)</f>
        <v>0</v>
      </c>
      <c r="BA208" s="878">
        <f t="shared" ref="BA208:BA210" si="617">SUM(AZ208/AY208*100)</f>
        <v>0</v>
      </c>
      <c r="BB208" s="1149"/>
    </row>
    <row r="209" spans="1:58" ht="24.75" customHeight="1" x14ac:dyDescent="0.25">
      <c r="A209" s="1162"/>
      <c r="B209" s="1162"/>
      <c r="C209" s="1162"/>
      <c r="D209" s="718" t="s">
        <v>7</v>
      </c>
      <c r="E209" s="968">
        <f t="shared" si="604"/>
        <v>6417.5</v>
      </c>
      <c r="F209" s="969">
        <f t="shared" si="596"/>
        <v>599.10852</v>
      </c>
      <c r="G209" s="948">
        <f t="shared" si="605"/>
        <v>9.3355437475652518</v>
      </c>
      <c r="H209" s="618">
        <f t="shared" ref="H209:I210" si="618">SUM(H187)</f>
        <v>0</v>
      </c>
      <c r="I209" s="618">
        <f t="shared" si="618"/>
        <v>0</v>
      </c>
      <c r="J209" s="619" t="e">
        <f t="shared" si="606"/>
        <v>#DIV/0!</v>
      </c>
      <c r="K209" s="618">
        <f t="shared" ref="K209:L209" si="619">SUM(K187)</f>
        <v>0</v>
      </c>
      <c r="L209" s="618">
        <f t="shared" si="619"/>
        <v>0</v>
      </c>
      <c r="M209" s="619" t="e">
        <f t="shared" si="607"/>
        <v>#DIV/0!</v>
      </c>
      <c r="N209" s="618">
        <f t="shared" ref="N209:O209" si="620">SUM(N187)</f>
        <v>0</v>
      </c>
      <c r="O209" s="618">
        <f t="shared" si="620"/>
        <v>0</v>
      </c>
      <c r="P209" s="619" t="e">
        <f t="shared" si="608"/>
        <v>#DIV/0!</v>
      </c>
      <c r="Q209" s="598">
        <f t="shared" ref="Q209:R210" si="621">SUM(Q187)</f>
        <v>0</v>
      </c>
      <c r="R209" s="598">
        <f t="shared" si="621"/>
        <v>0</v>
      </c>
      <c r="S209" s="848" t="e">
        <f t="shared" si="609"/>
        <v>#DIV/0!</v>
      </c>
      <c r="T209" s="598">
        <f t="shared" ref="T209:U209" si="622">SUM(T187)</f>
        <v>0</v>
      </c>
      <c r="U209" s="598">
        <f t="shared" si="622"/>
        <v>0</v>
      </c>
      <c r="V209" s="848" t="e">
        <f t="shared" si="610"/>
        <v>#DIV/0!</v>
      </c>
      <c r="W209" s="598">
        <f t="shared" ref="W209:X209" si="623">SUM(W187)</f>
        <v>0</v>
      </c>
      <c r="X209" s="598">
        <f t="shared" si="623"/>
        <v>0</v>
      </c>
      <c r="Y209" s="848" t="e">
        <f t="shared" si="611"/>
        <v>#DIV/0!</v>
      </c>
      <c r="Z209" s="893">
        <f t="shared" ref="Z209:Z210" si="624">SUM(Z187)</f>
        <v>0</v>
      </c>
      <c r="AA209" s="895"/>
      <c r="AB209" s="895"/>
      <c r="AC209" s="893">
        <f t="shared" ref="AC209:AC210" si="625">SUM(AC187)</f>
        <v>0</v>
      </c>
      <c r="AD209" s="894" t="e">
        <f t="shared" si="612"/>
        <v>#DIV/0!</v>
      </c>
      <c r="AE209" s="893">
        <f t="shared" ref="AE209:AE210" si="626">SUM(AE187)</f>
        <v>0</v>
      </c>
      <c r="AF209" s="895"/>
      <c r="AG209" s="895"/>
      <c r="AH209" s="893">
        <f t="shared" ref="AH209:AH210" si="627">SUM(AH187)</f>
        <v>0</v>
      </c>
      <c r="AI209" s="894" t="e">
        <f t="shared" si="613"/>
        <v>#DIV/0!</v>
      </c>
      <c r="AJ209" s="893">
        <f t="shared" ref="AJ209:AJ210" si="628">SUM(AJ187)</f>
        <v>0</v>
      </c>
      <c r="AK209" s="895"/>
      <c r="AL209" s="895"/>
      <c r="AM209" s="893">
        <f t="shared" ref="AM209:AM210" si="629">SUM(AM187)</f>
        <v>0</v>
      </c>
      <c r="AN209" s="894" t="e">
        <f t="shared" si="614"/>
        <v>#DIV/0!</v>
      </c>
      <c r="AO209" s="896">
        <f t="shared" ref="AO209:AO210" si="630">SUM(AO187)</f>
        <v>599.10852</v>
      </c>
      <c r="AP209" s="892"/>
      <c r="AQ209" s="892"/>
      <c r="AR209" s="896">
        <f t="shared" ref="AR209:AR210" si="631">SUM(AR187)</f>
        <v>599.10852</v>
      </c>
      <c r="AS209" s="845">
        <f t="shared" si="615"/>
        <v>100</v>
      </c>
      <c r="AT209" s="896">
        <f t="shared" ref="AT209:AT210" si="632">SUM(AT187)</f>
        <v>0</v>
      </c>
      <c r="AU209" s="892"/>
      <c r="AV209" s="892"/>
      <c r="AW209" s="896">
        <f t="shared" ref="AW209:AW210" si="633">SUM(AW187)</f>
        <v>0</v>
      </c>
      <c r="AX209" s="845" t="e">
        <f t="shared" si="616"/>
        <v>#DIV/0!</v>
      </c>
      <c r="AY209" s="896">
        <f t="shared" ref="AY209:AZ210" si="634">SUM(AY187)</f>
        <v>5818.3914800000002</v>
      </c>
      <c r="AZ209" s="896">
        <f t="shared" si="634"/>
        <v>0</v>
      </c>
      <c r="BA209" s="878">
        <f t="shared" si="617"/>
        <v>0</v>
      </c>
      <c r="BB209" s="1149"/>
    </row>
    <row r="210" spans="1:58" ht="31.5" x14ac:dyDescent="0.25">
      <c r="A210" s="1162"/>
      <c r="B210" s="1162"/>
      <c r="C210" s="1162"/>
      <c r="D210" s="943" t="s">
        <v>283</v>
      </c>
      <c r="E210" s="968">
        <f t="shared" si="604"/>
        <v>6417.5</v>
      </c>
      <c r="F210" s="969">
        <f t="shared" si="596"/>
        <v>599.10852</v>
      </c>
      <c r="G210" s="948">
        <f t="shared" si="605"/>
        <v>9.3355437475652518</v>
      </c>
      <c r="H210" s="618">
        <f t="shared" si="618"/>
        <v>0</v>
      </c>
      <c r="I210" s="618">
        <f t="shared" si="618"/>
        <v>0</v>
      </c>
      <c r="J210" s="619" t="e">
        <f t="shared" si="606"/>
        <v>#DIV/0!</v>
      </c>
      <c r="K210" s="618">
        <f t="shared" ref="K210:L210" si="635">SUM(K188)</f>
        <v>0</v>
      </c>
      <c r="L210" s="618">
        <f t="shared" si="635"/>
        <v>0</v>
      </c>
      <c r="M210" s="619" t="e">
        <f t="shared" si="607"/>
        <v>#DIV/0!</v>
      </c>
      <c r="N210" s="618">
        <f t="shared" ref="N210:O210" si="636">SUM(N188)</f>
        <v>0</v>
      </c>
      <c r="O210" s="618">
        <f t="shared" si="636"/>
        <v>0</v>
      </c>
      <c r="P210" s="619" t="e">
        <f t="shared" si="608"/>
        <v>#DIV/0!</v>
      </c>
      <c r="Q210" s="598">
        <f t="shared" si="621"/>
        <v>0</v>
      </c>
      <c r="R210" s="598">
        <f t="shared" si="621"/>
        <v>0</v>
      </c>
      <c r="S210" s="848" t="e">
        <f t="shared" si="609"/>
        <v>#DIV/0!</v>
      </c>
      <c r="T210" s="598">
        <f t="shared" ref="T210:U210" si="637">SUM(T188)</f>
        <v>0</v>
      </c>
      <c r="U210" s="598">
        <f t="shared" si="637"/>
        <v>0</v>
      </c>
      <c r="V210" s="848" t="e">
        <f t="shared" si="610"/>
        <v>#DIV/0!</v>
      </c>
      <c r="W210" s="598">
        <f t="shared" ref="W210:X210" si="638">SUM(W188)</f>
        <v>0</v>
      </c>
      <c r="X210" s="598">
        <f t="shared" si="638"/>
        <v>0</v>
      </c>
      <c r="Y210" s="848" t="e">
        <f t="shared" si="611"/>
        <v>#DIV/0!</v>
      </c>
      <c r="Z210" s="893">
        <f t="shared" si="624"/>
        <v>0</v>
      </c>
      <c r="AA210" s="895"/>
      <c r="AB210" s="895"/>
      <c r="AC210" s="893">
        <f t="shared" si="625"/>
        <v>0</v>
      </c>
      <c r="AD210" s="894" t="e">
        <f t="shared" si="612"/>
        <v>#DIV/0!</v>
      </c>
      <c r="AE210" s="893">
        <f t="shared" si="626"/>
        <v>0</v>
      </c>
      <c r="AF210" s="895"/>
      <c r="AG210" s="895"/>
      <c r="AH210" s="893">
        <f t="shared" si="627"/>
        <v>0</v>
      </c>
      <c r="AI210" s="894" t="e">
        <f t="shared" si="613"/>
        <v>#DIV/0!</v>
      </c>
      <c r="AJ210" s="893">
        <f t="shared" si="628"/>
        <v>0</v>
      </c>
      <c r="AK210" s="895"/>
      <c r="AL210" s="895"/>
      <c r="AM210" s="893">
        <f t="shared" si="629"/>
        <v>0</v>
      </c>
      <c r="AN210" s="894" t="e">
        <f t="shared" si="614"/>
        <v>#DIV/0!</v>
      </c>
      <c r="AO210" s="896">
        <f t="shared" si="630"/>
        <v>599.10852</v>
      </c>
      <c r="AP210" s="892"/>
      <c r="AQ210" s="892"/>
      <c r="AR210" s="896">
        <f t="shared" si="631"/>
        <v>599.10852</v>
      </c>
      <c r="AS210" s="845">
        <f t="shared" si="615"/>
        <v>100</v>
      </c>
      <c r="AT210" s="896">
        <f t="shared" si="632"/>
        <v>0</v>
      </c>
      <c r="AU210" s="892"/>
      <c r="AV210" s="892"/>
      <c r="AW210" s="896">
        <f t="shared" si="633"/>
        <v>0</v>
      </c>
      <c r="AX210" s="845" t="e">
        <f t="shared" si="616"/>
        <v>#DIV/0!</v>
      </c>
      <c r="AY210" s="896">
        <f t="shared" si="634"/>
        <v>5818.3914800000002</v>
      </c>
      <c r="AZ210" s="896">
        <f t="shared" si="634"/>
        <v>0</v>
      </c>
      <c r="BA210" s="878">
        <f t="shared" si="617"/>
        <v>0</v>
      </c>
      <c r="BB210" s="1149"/>
    </row>
    <row r="211" spans="1:58" s="101" customFormat="1" ht="12.75" customHeight="1" x14ac:dyDescent="0.25">
      <c r="A211" s="1161"/>
      <c r="B211" s="1161"/>
      <c r="C211" s="1161"/>
      <c r="D211" s="1161"/>
      <c r="E211" s="1161"/>
      <c r="F211" s="1161"/>
      <c r="G211" s="1161"/>
      <c r="H211" s="1161"/>
      <c r="I211" s="1161"/>
      <c r="J211" s="1161"/>
      <c r="K211" s="1161"/>
      <c r="L211" s="1161"/>
      <c r="M211" s="1161"/>
      <c r="N211" s="1161"/>
      <c r="O211" s="1161"/>
      <c r="P211" s="1161"/>
      <c r="Q211" s="1161"/>
      <c r="R211" s="1161"/>
      <c r="S211" s="1161"/>
      <c r="T211" s="1161"/>
      <c r="U211" s="1161"/>
      <c r="V211" s="1161"/>
      <c r="W211" s="1161"/>
      <c r="X211" s="1161"/>
      <c r="Y211" s="1161"/>
      <c r="Z211" s="1161"/>
      <c r="AA211" s="1161"/>
      <c r="AB211" s="1161"/>
      <c r="AC211" s="1161"/>
      <c r="AD211" s="1161"/>
      <c r="AE211" s="1161"/>
      <c r="AF211" s="1161"/>
      <c r="AG211" s="1161"/>
      <c r="AH211" s="1161"/>
      <c r="AI211" s="1161"/>
      <c r="AJ211" s="1161"/>
      <c r="AK211" s="1161"/>
      <c r="AL211" s="1161"/>
      <c r="AM211" s="1161"/>
      <c r="AN211" s="1161"/>
      <c r="AO211" s="1161"/>
      <c r="AP211" s="1161"/>
      <c r="AQ211" s="1161"/>
      <c r="AR211" s="1161"/>
      <c r="AS211" s="1161"/>
      <c r="AT211" s="1161"/>
      <c r="AU211" s="1161"/>
      <c r="AV211" s="1161"/>
      <c r="AW211" s="1161"/>
      <c r="AX211" s="1161"/>
      <c r="AY211" s="1161"/>
      <c r="AZ211" s="1161"/>
      <c r="BA211" s="1161"/>
      <c r="BB211" s="1161"/>
      <c r="BC211" s="668"/>
      <c r="BD211" s="771"/>
      <c r="BE211" s="860"/>
      <c r="BF211" s="919"/>
    </row>
    <row r="212" spans="1:58" s="120" customFormat="1" ht="51" customHeight="1" x14ac:dyDescent="0.3">
      <c r="A212" s="119"/>
      <c r="B212" s="1166" t="s">
        <v>413</v>
      </c>
      <c r="C212" s="1166"/>
      <c r="D212" s="830" t="s">
        <v>278</v>
      </c>
      <c r="E212" s="107" t="s">
        <v>414</v>
      </c>
      <c r="F212" s="906">
        <f>SUM(F193,F196,F199,F202,F205)</f>
        <v>35832.893190000003</v>
      </c>
      <c r="K212" s="1164"/>
      <c r="L212" s="1164"/>
      <c r="M212" s="1164"/>
      <c r="N212" s="1164"/>
      <c r="O212" s="1164"/>
      <c r="P212" s="1164"/>
      <c r="Q212" s="1164"/>
      <c r="R212" s="1164"/>
      <c r="BC212" s="669"/>
      <c r="BD212" s="772"/>
      <c r="BE212" s="866"/>
      <c r="BF212" s="920"/>
    </row>
    <row r="213" spans="1:58" s="120" customFormat="1" x14ac:dyDescent="0.3">
      <c r="A213" s="119"/>
      <c r="B213" s="107"/>
      <c r="C213" s="816"/>
      <c r="D213" s="831"/>
      <c r="E213" s="107"/>
      <c r="F213" s="107"/>
      <c r="K213" s="150"/>
      <c r="L213" s="150"/>
      <c r="M213" s="150"/>
      <c r="N213" s="150"/>
      <c r="O213" s="150"/>
      <c r="P213" s="150"/>
      <c r="Q213" s="150"/>
      <c r="R213" s="150"/>
      <c r="BC213" s="669"/>
      <c r="BD213" s="772"/>
      <c r="BE213" s="866"/>
      <c r="BF213" s="920"/>
    </row>
    <row r="214" spans="1:58" s="120" customFormat="1" ht="101.25" customHeight="1" x14ac:dyDescent="0.3">
      <c r="A214" s="119"/>
      <c r="B214" s="1167" t="s">
        <v>443</v>
      </c>
      <c r="C214" s="1167"/>
      <c r="D214" s="830" t="s">
        <v>278</v>
      </c>
      <c r="E214" s="107" t="s">
        <v>325</v>
      </c>
      <c r="F214" s="107"/>
      <c r="K214" s="1164"/>
      <c r="L214" s="1164"/>
      <c r="M214" s="1164"/>
      <c r="N214" s="1164"/>
      <c r="O214" s="1164"/>
      <c r="P214" s="1164"/>
      <c r="Q214" s="1164"/>
      <c r="R214" s="1164"/>
      <c r="BC214" s="669"/>
      <c r="BD214" s="772"/>
      <c r="BE214" s="866"/>
      <c r="BF214" s="920"/>
    </row>
    <row r="215" spans="1:58" s="120" customFormat="1" x14ac:dyDescent="0.3">
      <c r="A215" s="119"/>
      <c r="B215" s="107" t="s">
        <v>368</v>
      </c>
      <c r="C215" s="816"/>
      <c r="D215" s="707"/>
      <c r="E215" s="107"/>
      <c r="F215" s="107"/>
      <c r="BC215" s="669"/>
      <c r="BD215" s="772"/>
      <c r="BE215" s="866"/>
      <c r="BF215" s="920"/>
    </row>
    <row r="216" spans="1:58" s="129" customFormat="1" ht="5.25" customHeight="1" x14ac:dyDescent="0.25">
      <c r="A216" s="127"/>
      <c r="B216" s="128"/>
      <c r="C216" s="821"/>
      <c r="D216" s="725"/>
      <c r="E216" s="713"/>
      <c r="F216" s="713"/>
      <c r="G216" s="142"/>
      <c r="H216" s="256"/>
      <c r="I216" s="256"/>
      <c r="J216" s="257"/>
      <c r="K216" s="256"/>
      <c r="L216" s="256"/>
      <c r="M216" s="256"/>
      <c r="N216" s="256"/>
      <c r="O216" s="256"/>
      <c r="P216" s="256"/>
      <c r="Q216" s="294"/>
      <c r="R216" s="294"/>
      <c r="S216" s="294"/>
      <c r="T216" s="294"/>
      <c r="U216" s="294"/>
      <c r="V216" s="294"/>
      <c r="W216" s="294"/>
      <c r="X216" s="294"/>
      <c r="Y216" s="294"/>
      <c r="Z216" s="410"/>
      <c r="AA216" s="410"/>
      <c r="AB216" s="410"/>
      <c r="AC216" s="410"/>
      <c r="AD216" s="410"/>
      <c r="AE216" s="410"/>
      <c r="AF216" s="410"/>
      <c r="AG216" s="410"/>
      <c r="AH216" s="410"/>
      <c r="AI216" s="410"/>
      <c r="AJ216" s="410"/>
      <c r="AK216" s="410"/>
      <c r="AL216" s="410"/>
      <c r="AM216" s="410"/>
      <c r="AN216" s="410"/>
      <c r="AO216" s="186"/>
      <c r="AP216" s="186"/>
      <c r="AQ216" s="186"/>
      <c r="AR216" s="186"/>
      <c r="AS216" s="186"/>
      <c r="AT216" s="186"/>
      <c r="AU216" s="186"/>
      <c r="AV216" s="186"/>
      <c r="AW216" s="186"/>
      <c r="AX216" s="186"/>
      <c r="AY216" s="186"/>
      <c r="AZ216" s="186"/>
      <c r="BA216" s="186"/>
      <c r="BB216" s="128"/>
      <c r="BC216" s="670"/>
      <c r="BD216" s="773"/>
      <c r="BE216" s="867"/>
      <c r="BF216" s="921"/>
    </row>
    <row r="217" spans="1:58" s="102" customFormat="1" ht="9" hidden="1" customHeight="1" x14ac:dyDescent="0.25">
      <c r="A217" s="127"/>
      <c r="B217" s="128"/>
      <c r="C217" s="821"/>
      <c r="D217" s="725"/>
      <c r="E217" s="713"/>
      <c r="F217" s="713"/>
      <c r="G217" s="142"/>
      <c r="H217" s="256"/>
      <c r="I217" s="256"/>
      <c r="J217" s="257"/>
      <c r="K217" s="256"/>
      <c r="L217" s="256"/>
      <c r="M217" s="256"/>
      <c r="N217" s="256"/>
      <c r="O217" s="256"/>
      <c r="P217" s="256"/>
      <c r="Q217" s="294"/>
      <c r="R217" s="294"/>
      <c r="S217" s="294"/>
      <c r="T217" s="294"/>
      <c r="U217" s="294"/>
      <c r="V217" s="294"/>
      <c r="W217" s="294"/>
      <c r="X217" s="294"/>
      <c r="Y217" s="294"/>
      <c r="Z217" s="410"/>
      <c r="AA217" s="410"/>
      <c r="AB217" s="410"/>
      <c r="AC217" s="410"/>
      <c r="AD217" s="410"/>
      <c r="AE217" s="410"/>
      <c r="AF217" s="410"/>
      <c r="AG217" s="410"/>
      <c r="AH217" s="410"/>
      <c r="AI217" s="410"/>
      <c r="AJ217" s="410"/>
      <c r="AK217" s="410"/>
      <c r="AL217" s="410"/>
      <c r="AM217" s="410"/>
      <c r="AN217" s="410"/>
      <c r="AO217" s="186"/>
      <c r="AP217" s="186"/>
      <c r="AQ217" s="186"/>
      <c r="AR217" s="186"/>
      <c r="AS217" s="186"/>
      <c r="AT217" s="186"/>
      <c r="AU217" s="186"/>
      <c r="AV217" s="186"/>
      <c r="AW217" s="186"/>
      <c r="AX217" s="186"/>
      <c r="AY217" s="186"/>
      <c r="AZ217" s="186"/>
      <c r="BA217" s="186"/>
      <c r="BB217" s="109"/>
      <c r="BC217" s="668"/>
      <c r="BD217" s="771"/>
      <c r="BE217" s="860"/>
      <c r="BF217" s="919"/>
    </row>
    <row r="218" spans="1:58" s="120" customFormat="1" hidden="1" x14ac:dyDescent="0.3">
      <c r="A218" s="119"/>
      <c r="B218" s="620"/>
      <c r="C218" s="816"/>
      <c r="D218" s="707"/>
      <c r="E218" s="107"/>
      <c r="F218" s="107"/>
      <c r="K218" s="1164"/>
      <c r="L218" s="1164"/>
      <c r="M218" s="1164"/>
      <c r="N218" s="1164"/>
      <c r="O218" s="1164"/>
      <c r="P218" s="1164"/>
      <c r="Q218" s="1164"/>
      <c r="R218" s="1164"/>
      <c r="BC218" s="669"/>
      <c r="BD218" s="772"/>
      <c r="BE218" s="866"/>
      <c r="BF218" s="920"/>
    </row>
    <row r="219" spans="1:58" s="120" customFormat="1" x14ac:dyDescent="0.3">
      <c r="A219" s="119"/>
      <c r="B219" s="620"/>
      <c r="C219" s="816"/>
      <c r="D219" s="707"/>
      <c r="E219" s="902"/>
      <c r="F219" s="902"/>
      <c r="K219" s="1164"/>
      <c r="L219" s="1164"/>
      <c r="M219" s="1164"/>
      <c r="N219" s="1164"/>
      <c r="O219" s="1164"/>
      <c r="P219" s="1164"/>
      <c r="Q219" s="1164"/>
      <c r="R219" s="1164"/>
      <c r="BC219" s="669"/>
      <c r="BD219" s="772"/>
      <c r="BE219" s="866"/>
      <c r="BF219" s="920"/>
    </row>
    <row r="220" spans="1:58" s="126" customFormat="1" ht="20.25" x14ac:dyDescent="0.25">
      <c r="A220" s="621"/>
      <c r="B220" s="622" t="s">
        <v>235</v>
      </c>
      <c r="C220" s="822"/>
      <c r="D220" s="708"/>
      <c r="E220" s="623"/>
      <c r="F220" s="623"/>
      <c r="G220" s="624"/>
      <c r="H220" s="625"/>
      <c r="I220" s="625"/>
      <c r="J220" s="626"/>
      <c r="K220" s="625"/>
      <c r="L220" s="261"/>
      <c r="M220" s="261"/>
      <c r="N220" s="261"/>
      <c r="O220" s="261"/>
      <c r="P220" s="261"/>
      <c r="Q220" s="298"/>
      <c r="R220" s="298"/>
      <c r="S220" s="298"/>
      <c r="T220" s="299"/>
      <c r="U220" s="299"/>
      <c r="V220" s="299"/>
      <c r="W220" s="299"/>
      <c r="X220" s="299"/>
      <c r="Y220" s="299"/>
      <c r="Z220" s="413"/>
      <c r="AA220" s="413"/>
      <c r="AB220" s="413"/>
      <c r="AC220" s="413"/>
      <c r="AD220" s="413"/>
      <c r="AE220" s="413"/>
      <c r="AF220" s="413"/>
      <c r="AG220" s="413"/>
      <c r="AH220" s="413"/>
      <c r="AI220" s="413"/>
      <c r="AJ220" s="413"/>
      <c r="AK220" s="413"/>
      <c r="AL220" s="413"/>
      <c r="AM220" s="413"/>
      <c r="AN220" s="413"/>
      <c r="AO220" s="190"/>
      <c r="AP220" s="190"/>
      <c r="AQ220" s="190"/>
      <c r="AR220" s="190"/>
      <c r="AS220" s="190"/>
      <c r="AT220" s="191"/>
      <c r="AU220" s="191"/>
      <c r="AV220" s="191"/>
      <c r="AW220" s="191"/>
      <c r="AX220" s="191"/>
      <c r="AY220" s="190"/>
      <c r="AZ220" s="190"/>
      <c r="BA220" s="190"/>
      <c r="BC220" s="661"/>
      <c r="BD220" s="764"/>
      <c r="BE220" s="860"/>
      <c r="BF220" s="911"/>
    </row>
    <row r="221" spans="1:58" s="126" customFormat="1" ht="20.25" x14ac:dyDescent="0.3">
      <c r="A221" s="1159" t="s">
        <v>371</v>
      </c>
      <c r="B221" s="1159"/>
      <c r="C221" s="1159"/>
      <c r="D221" s="1160"/>
      <c r="E221" s="1160"/>
      <c r="F221" s="1160"/>
      <c r="G221" s="1160"/>
      <c r="H221" s="1160"/>
      <c r="I221" s="1160"/>
      <c r="J221" s="1160"/>
      <c r="K221" s="1160"/>
      <c r="L221" s="258"/>
      <c r="M221" s="258"/>
      <c r="N221" s="258"/>
      <c r="O221" s="258"/>
      <c r="P221" s="258"/>
      <c r="Q221" s="295"/>
      <c r="R221" s="295"/>
      <c r="S221" s="295"/>
      <c r="T221" s="295"/>
      <c r="U221" s="295"/>
      <c r="V221" s="295"/>
      <c r="W221" s="295"/>
      <c r="X221" s="295"/>
      <c r="Y221" s="295"/>
      <c r="Z221" s="411"/>
      <c r="AA221" s="411"/>
      <c r="AB221" s="411"/>
      <c r="AC221" s="411"/>
      <c r="AD221" s="411"/>
      <c r="AE221" s="411"/>
      <c r="AF221" s="411"/>
      <c r="AG221" s="411"/>
      <c r="AH221" s="411"/>
      <c r="AI221" s="411"/>
      <c r="AJ221" s="411"/>
      <c r="AK221" s="411"/>
      <c r="AL221" s="411"/>
      <c r="AM221" s="411"/>
      <c r="AN221" s="411"/>
      <c r="AO221" s="187"/>
      <c r="AP221" s="187"/>
      <c r="AQ221" s="187"/>
      <c r="AR221" s="187"/>
      <c r="AS221" s="187"/>
      <c r="AT221" s="187"/>
      <c r="AU221" s="187"/>
      <c r="AV221" s="187"/>
      <c r="AW221" s="187"/>
      <c r="AX221" s="187"/>
      <c r="AY221" s="187"/>
      <c r="AZ221" s="187"/>
      <c r="BA221" s="187"/>
      <c r="BC221" s="661"/>
      <c r="BD221" s="764"/>
      <c r="BE221" s="860"/>
      <c r="BF221" s="911"/>
    </row>
    <row r="222" spans="1:58" s="126" customFormat="1" ht="20.25" x14ac:dyDescent="0.3">
      <c r="A222" s="1159"/>
      <c r="B222" s="1159"/>
      <c r="C222" s="1159"/>
      <c r="D222" s="1160"/>
      <c r="E222" s="1160"/>
      <c r="F222" s="1160"/>
      <c r="G222" s="1160"/>
      <c r="H222" s="1160"/>
      <c r="I222" s="1160"/>
      <c r="J222" s="1160"/>
      <c r="K222" s="1160"/>
      <c r="L222" s="258"/>
      <c r="M222" s="258"/>
      <c r="N222" s="258"/>
      <c r="O222" s="258"/>
      <c r="P222" s="258"/>
      <c r="Q222" s="295"/>
      <c r="R222" s="295"/>
      <c r="S222" s="295"/>
      <c r="T222" s="295"/>
      <c r="U222" s="295"/>
      <c r="V222" s="295"/>
      <c r="W222" s="295"/>
      <c r="X222" s="295"/>
      <c r="Y222" s="295"/>
      <c r="Z222" s="411"/>
      <c r="AA222" s="411"/>
      <c r="AB222" s="411"/>
      <c r="AC222" s="411"/>
      <c r="AD222" s="411"/>
      <c r="AE222" s="411"/>
      <c r="AF222" s="411"/>
      <c r="AG222" s="411"/>
      <c r="AH222" s="411"/>
      <c r="AI222" s="411"/>
      <c r="AJ222" s="411"/>
      <c r="AK222" s="411"/>
      <c r="AL222" s="411"/>
      <c r="AM222" s="411"/>
      <c r="AN222" s="411"/>
      <c r="AO222" s="187"/>
      <c r="AP222" s="187"/>
      <c r="AQ222" s="187"/>
      <c r="AR222" s="187"/>
      <c r="AS222" s="187"/>
      <c r="AT222" s="187"/>
      <c r="AU222" s="187"/>
      <c r="AV222" s="187"/>
      <c r="AW222" s="187"/>
      <c r="AX222" s="187"/>
      <c r="AY222" s="187"/>
      <c r="AZ222" s="187"/>
      <c r="BA222" s="187"/>
      <c r="BC222" s="661"/>
      <c r="BD222" s="764"/>
      <c r="BE222" s="860"/>
      <c r="BF222" s="911"/>
    </row>
    <row r="223" spans="1:58" x14ac:dyDescent="0.25">
      <c r="A223" s="97"/>
      <c r="B223" s="97"/>
      <c r="C223" s="823"/>
      <c r="D223" s="709"/>
      <c r="E223" s="714"/>
      <c r="F223" s="714"/>
      <c r="G223" s="143"/>
      <c r="H223" s="196"/>
      <c r="I223" s="196"/>
      <c r="J223" s="197"/>
      <c r="K223" s="196"/>
      <c r="L223" s="196"/>
      <c r="M223" s="196"/>
      <c r="N223" s="196"/>
      <c r="O223" s="196"/>
      <c r="P223" s="196"/>
      <c r="Q223" s="266"/>
      <c r="R223" s="266"/>
      <c r="S223" s="266"/>
      <c r="T223" s="266"/>
      <c r="U223" s="266"/>
      <c r="V223" s="266"/>
      <c r="W223" s="266"/>
      <c r="X223" s="266"/>
      <c r="Y223" s="266"/>
      <c r="Z223" s="309"/>
      <c r="AA223" s="309"/>
      <c r="AB223" s="309"/>
      <c r="AC223" s="309"/>
      <c r="AD223" s="309"/>
      <c r="AE223" s="309"/>
      <c r="AF223" s="309"/>
      <c r="AG223" s="309"/>
      <c r="AH223" s="309"/>
      <c r="AI223" s="309"/>
      <c r="AJ223" s="309"/>
      <c r="AK223" s="309"/>
      <c r="AL223" s="309"/>
      <c r="AM223" s="309"/>
      <c r="AN223" s="309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</row>
    <row r="224" spans="1:58" s="154" customFormat="1" ht="39" customHeight="1" x14ac:dyDescent="0.25">
      <c r="A224" s="1158"/>
      <c r="B224" s="1158"/>
      <c r="C224" s="1158"/>
      <c r="D224" s="1158"/>
      <c r="E224" s="714"/>
      <c r="F224" s="714"/>
      <c r="G224" s="153"/>
      <c r="H224" s="263"/>
      <c r="I224" s="263"/>
      <c r="J224" s="262"/>
      <c r="K224" s="263"/>
      <c r="L224" s="263"/>
      <c r="M224" s="263"/>
      <c r="N224" s="263"/>
      <c r="O224" s="263"/>
      <c r="P224" s="263"/>
      <c r="Q224" s="300"/>
      <c r="R224" s="300"/>
      <c r="S224" s="300"/>
      <c r="T224" s="300"/>
      <c r="U224" s="300"/>
      <c r="V224" s="300"/>
      <c r="W224" s="300"/>
      <c r="X224" s="300"/>
      <c r="Y224" s="300"/>
      <c r="Z224" s="414"/>
      <c r="AA224" s="414"/>
      <c r="AB224" s="414"/>
      <c r="AC224" s="414"/>
      <c r="AD224" s="414"/>
      <c r="AE224" s="414"/>
      <c r="AF224" s="414"/>
      <c r="AG224" s="414"/>
      <c r="AH224" s="414"/>
      <c r="AI224" s="414"/>
      <c r="AJ224" s="414"/>
      <c r="AK224" s="414"/>
      <c r="AL224" s="414"/>
      <c r="AM224" s="414"/>
      <c r="AN224" s="414"/>
      <c r="AO224" s="192"/>
      <c r="AP224" s="192"/>
      <c r="AQ224" s="192"/>
      <c r="AR224" s="192"/>
      <c r="AS224" s="192"/>
      <c r="AT224" s="192"/>
      <c r="AU224" s="192"/>
      <c r="AV224" s="192"/>
      <c r="AW224" s="192"/>
      <c r="AX224" s="192"/>
      <c r="AY224" s="192"/>
      <c r="AZ224" s="192"/>
      <c r="BA224" s="192"/>
      <c r="BC224" s="646"/>
      <c r="BD224" s="766"/>
      <c r="BE224" s="860"/>
      <c r="BF224" s="911"/>
    </row>
    <row r="225" spans="1:58" x14ac:dyDescent="0.3">
      <c r="A225" s="118"/>
      <c r="B225" s="110"/>
      <c r="C225" s="824"/>
      <c r="D225" s="710"/>
      <c r="E225" s="714"/>
      <c r="F225" s="714"/>
      <c r="G225" s="144"/>
      <c r="H225" s="259"/>
      <c r="I225" s="259"/>
      <c r="J225" s="260"/>
      <c r="K225" s="259"/>
      <c r="L225" s="259"/>
      <c r="M225" s="259"/>
      <c r="N225" s="259"/>
      <c r="O225" s="259"/>
      <c r="P225" s="259"/>
      <c r="Q225" s="296"/>
      <c r="R225" s="296"/>
      <c r="S225" s="296"/>
      <c r="T225" s="297"/>
      <c r="U225" s="297"/>
      <c r="V225" s="297"/>
      <c r="W225" s="297"/>
      <c r="X225" s="297"/>
      <c r="Y225" s="297"/>
      <c r="Z225" s="412"/>
      <c r="AA225" s="412"/>
      <c r="AB225" s="412"/>
      <c r="AC225" s="412"/>
      <c r="AD225" s="412"/>
      <c r="AE225" s="412"/>
      <c r="AF225" s="412"/>
      <c r="AG225" s="412"/>
      <c r="AH225" s="412"/>
      <c r="AI225" s="412"/>
      <c r="AJ225" s="412"/>
      <c r="AK225" s="412"/>
      <c r="AL225" s="412"/>
      <c r="AM225" s="412"/>
      <c r="AN225" s="412"/>
      <c r="AO225" s="188"/>
      <c r="AP225" s="188"/>
      <c r="AQ225" s="188"/>
      <c r="AR225" s="188"/>
      <c r="AS225" s="188"/>
      <c r="AT225" s="189"/>
      <c r="AU225" s="189"/>
      <c r="AV225" s="189"/>
      <c r="AW225" s="189"/>
      <c r="AX225" s="189"/>
      <c r="AY225" s="188"/>
      <c r="AZ225" s="161"/>
      <c r="BA225" s="161"/>
    </row>
    <row r="226" spans="1:58" x14ac:dyDescent="0.25">
      <c r="A226" s="104"/>
      <c r="B226" s="97"/>
      <c r="C226" s="823"/>
      <c r="D226" s="709"/>
      <c r="E226" s="714"/>
      <c r="F226" s="714"/>
      <c r="G226" s="143"/>
      <c r="H226" s="196"/>
      <c r="I226" s="196"/>
      <c r="J226" s="197"/>
      <c r="K226" s="196"/>
      <c r="L226" s="196"/>
      <c r="M226" s="196"/>
      <c r="N226" s="196"/>
      <c r="O226" s="196"/>
      <c r="P226" s="196"/>
      <c r="Q226" s="266"/>
      <c r="R226" s="266"/>
      <c r="S226" s="266"/>
      <c r="T226" s="301"/>
      <c r="U226" s="301"/>
      <c r="V226" s="301"/>
      <c r="W226" s="301"/>
      <c r="X226" s="301"/>
      <c r="Y226" s="301"/>
      <c r="Z226" s="415"/>
      <c r="AA226" s="415"/>
      <c r="AB226" s="415"/>
      <c r="AC226" s="415"/>
      <c r="AD226" s="415"/>
      <c r="AE226" s="415"/>
      <c r="AF226" s="415"/>
      <c r="AG226" s="415"/>
      <c r="AH226" s="415"/>
      <c r="AI226" s="415"/>
      <c r="AJ226" s="415"/>
      <c r="AK226" s="415"/>
      <c r="AL226" s="415"/>
      <c r="AM226" s="415"/>
      <c r="AN226" s="415"/>
      <c r="AO226" s="161"/>
      <c r="AP226" s="161"/>
      <c r="AQ226" s="161"/>
      <c r="AR226" s="161"/>
      <c r="AS226" s="161"/>
      <c r="AT226" s="193"/>
      <c r="AU226" s="193"/>
      <c r="AV226" s="193"/>
      <c r="AW226" s="193"/>
      <c r="AX226" s="193"/>
      <c r="AY226" s="161"/>
      <c r="AZ226" s="161"/>
      <c r="BA226" s="161"/>
    </row>
    <row r="227" spans="1:58" x14ac:dyDescent="0.25">
      <c r="A227" s="104"/>
      <c r="B227" s="97"/>
      <c r="C227" s="823"/>
      <c r="D227" s="709"/>
      <c r="E227" s="714"/>
      <c r="F227" s="714"/>
      <c r="G227" s="143"/>
      <c r="H227" s="196"/>
      <c r="I227" s="196"/>
      <c r="J227" s="197"/>
      <c r="K227" s="196"/>
      <c r="L227" s="196"/>
      <c r="M227" s="196"/>
      <c r="N227" s="196"/>
      <c r="O227" s="196"/>
      <c r="P227" s="196"/>
      <c r="Q227" s="266"/>
      <c r="R227" s="266"/>
      <c r="S227" s="266"/>
      <c r="T227" s="301"/>
      <c r="U227" s="301"/>
      <c r="V227" s="301"/>
      <c r="W227" s="301"/>
      <c r="X227" s="301"/>
      <c r="Y227" s="301"/>
      <c r="Z227" s="415"/>
      <c r="AA227" s="415"/>
      <c r="AB227" s="415"/>
      <c r="AC227" s="415"/>
      <c r="AD227" s="415"/>
      <c r="AE227" s="415"/>
      <c r="AF227" s="415"/>
      <c r="AG227" s="415"/>
      <c r="AH227" s="415"/>
      <c r="AI227" s="415"/>
      <c r="AJ227" s="415"/>
      <c r="AK227" s="415"/>
      <c r="AL227" s="415"/>
      <c r="AM227" s="415"/>
      <c r="AN227" s="415"/>
      <c r="AO227" s="161"/>
      <c r="AP227" s="161"/>
      <c r="AQ227" s="161"/>
      <c r="AR227" s="161"/>
      <c r="AS227" s="161"/>
      <c r="AT227" s="193"/>
      <c r="AU227" s="193"/>
      <c r="AV227" s="193"/>
      <c r="AW227" s="193"/>
      <c r="AX227" s="193"/>
      <c r="AY227" s="161"/>
      <c r="AZ227" s="161"/>
      <c r="BA227" s="161"/>
    </row>
    <row r="228" spans="1:58" x14ac:dyDescent="0.25">
      <c r="A228" s="104"/>
      <c r="B228" s="97"/>
      <c r="C228" s="823"/>
      <c r="D228" s="709"/>
      <c r="E228" s="714"/>
      <c r="F228" s="714"/>
      <c r="G228" s="143"/>
      <c r="H228" s="196"/>
      <c r="I228" s="196"/>
      <c r="J228" s="197"/>
      <c r="K228" s="196"/>
      <c r="L228" s="196"/>
      <c r="M228" s="196"/>
      <c r="N228" s="196"/>
      <c r="O228" s="196"/>
      <c r="P228" s="196"/>
      <c r="Q228" s="266"/>
      <c r="R228" s="266"/>
      <c r="S228" s="266"/>
      <c r="T228" s="301"/>
      <c r="U228" s="301"/>
      <c r="V228" s="301"/>
      <c r="W228" s="301"/>
      <c r="X228" s="301"/>
      <c r="Y228" s="301"/>
      <c r="Z228" s="415"/>
      <c r="AA228" s="415"/>
      <c r="AB228" s="415"/>
      <c r="AC228" s="415"/>
      <c r="AD228" s="415"/>
      <c r="AE228" s="415"/>
      <c r="AF228" s="415"/>
      <c r="AG228" s="415"/>
      <c r="AH228" s="415"/>
      <c r="AI228" s="415"/>
      <c r="AJ228" s="415"/>
      <c r="AK228" s="415"/>
      <c r="AL228" s="415"/>
      <c r="AM228" s="415"/>
      <c r="AN228" s="415"/>
      <c r="AO228" s="161"/>
      <c r="AP228" s="161"/>
      <c r="AQ228" s="161"/>
      <c r="AR228" s="161"/>
      <c r="AS228" s="161"/>
      <c r="AT228" s="193"/>
      <c r="AU228" s="193"/>
      <c r="AV228" s="193"/>
      <c r="AW228" s="193"/>
      <c r="AX228" s="193"/>
      <c r="AY228" s="161"/>
      <c r="AZ228" s="161"/>
      <c r="BA228" s="161"/>
    </row>
    <row r="229" spans="1:58" ht="14.25" customHeight="1" x14ac:dyDescent="0.25">
      <c r="A229" s="104"/>
      <c r="B229" s="97"/>
      <c r="C229" s="823"/>
      <c r="D229" s="709"/>
      <c r="E229" s="714"/>
      <c r="F229" s="714"/>
      <c r="G229" s="143"/>
      <c r="H229" s="196"/>
      <c r="I229" s="196"/>
      <c r="J229" s="197"/>
      <c r="K229" s="196"/>
      <c r="L229" s="196"/>
      <c r="M229" s="196"/>
      <c r="N229" s="196"/>
      <c r="O229" s="196"/>
      <c r="P229" s="196"/>
      <c r="Q229" s="266"/>
      <c r="R229" s="266"/>
      <c r="S229" s="266"/>
      <c r="T229" s="301"/>
      <c r="U229" s="301"/>
      <c r="V229" s="301"/>
      <c r="W229" s="301"/>
      <c r="X229" s="301"/>
      <c r="Y229" s="301"/>
      <c r="Z229" s="415"/>
      <c r="AA229" s="415"/>
      <c r="AB229" s="415"/>
      <c r="AC229" s="415"/>
      <c r="AD229" s="415"/>
      <c r="AE229" s="415"/>
      <c r="AF229" s="415"/>
      <c r="AG229" s="415"/>
      <c r="AH229" s="415"/>
      <c r="AI229" s="415"/>
      <c r="AJ229" s="415"/>
      <c r="AK229" s="415"/>
      <c r="AL229" s="415"/>
      <c r="AM229" s="415"/>
      <c r="AN229" s="415"/>
      <c r="AO229" s="161"/>
      <c r="AP229" s="161"/>
      <c r="AQ229" s="161"/>
      <c r="AR229" s="161"/>
      <c r="AS229" s="161"/>
      <c r="AT229" s="193"/>
      <c r="AU229" s="193"/>
      <c r="AV229" s="193"/>
      <c r="AW229" s="193"/>
      <c r="AX229" s="193"/>
      <c r="AY229" s="161"/>
      <c r="AZ229" s="161"/>
      <c r="BA229" s="161"/>
    </row>
    <row r="230" spans="1:58" x14ac:dyDescent="0.25">
      <c r="A230" s="105"/>
      <c r="B230" s="97"/>
      <c r="C230" s="823"/>
      <c r="D230" s="709"/>
      <c r="E230" s="714"/>
      <c r="F230" s="714"/>
      <c r="G230" s="143"/>
      <c r="H230" s="196"/>
      <c r="I230" s="196"/>
      <c r="J230" s="197"/>
      <c r="K230" s="196"/>
      <c r="L230" s="196"/>
      <c r="M230" s="196"/>
      <c r="N230" s="196"/>
      <c r="O230" s="196"/>
      <c r="P230" s="196"/>
      <c r="Q230" s="266"/>
      <c r="R230" s="266"/>
      <c r="S230" s="266"/>
      <c r="T230" s="301"/>
      <c r="U230" s="301"/>
      <c r="V230" s="301"/>
      <c r="W230" s="301"/>
      <c r="X230" s="301"/>
      <c r="Y230" s="301"/>
      <c r="Z230" s="415"/>
      <c r="AA230" s="415"/>
      <c r="AB230" s="415"/>
      <c r="AC230" s="415"/>
      <c r="AD230" s="415"/>
      <c r="AE230" s="415"/>
      <c r="AF230" s="415"/>
      <c r="AG230" s="415"/>
      <c r="AH230" s="415"/>
      <c r="AI230" s="415"/>
      <c r="AJ230" s="415"/>
      <c r="AK230" s="415"/>
      <c r="AL230" s="415"/>
      <c r="AM230" s="415"/>
      <c r="AN230" s="415"/>
      <c r="AO230" s="161"/>
      <c r="AP230" s="161"/>
      <c r="AQ230" s="161"/>
      <c r="AR230" s="161"/>
      <c r="AS230" s="161"/>
      <c r="AT230" s="193"/>
      <c r="AU230" s="193"/>
      <c r="AV230" s="193"/>
      <c r="AW230" s="193"/>
      <c r="AX230" s="193"/>
      <c r="AY230" s="161"/>
      <c r="AZ230" s="161"/>
      <c r="BA230" s="161"/>
    </row>
    <row r="231" spans="1:58" x14ac:dyDescent="0.25">
      <c r="A231" s="104"/>
      <c r="B231" s="97"/>
      <c r="C231" s="823"/>
      <c r="D231" s="709"/>
      <c r="E231" s="714"/>
      <c r="F231" s="714"/>
      <c r="G231" s="143"/>
      <c r="H231" s="196"/>
      <c r="I231" s="196"/>
      <c r="J231" s="197"/>
      <c r="K231" s="196"/>
      <c r="L231" s="196"/>
      <c r="M231" s="196"/>
      <c r="N231" s="196"/>
      <c r="O231" s="196"/>
      <c r="P231" s="196"/>
      <c r="Q231" s="266"/>
      <c r="R231" s="266"/>
      <c r="S231" s="266"/>
      <c r="T231" s="301"/>
      <c r="U231" s="301"/>
      <c r="V231" s="301"/>
      <c r="W231" s="301"/>
      <c r="X231" s="301"/>
      <c r="Y231" s="301"/>
      <c r="Z231" s="415"/>
      <c r="AA231" s="415"/>
      <c r="AB231" s="415"/>
      <c r="AC231" s="415"/>
      <c r="AD231" s="415"/>
      <c r="AE231" s="415"/>
      <c r="AF231" s="415"/>
      <c r="AG231" s="415"/>
      <c r="AH231" s="415"/>
      <c r="AI231" s="415"/>
      <c r="AJ231" s="415"/>
      <c r="AK231" s="415"/>
      <c r="AL231" s="415"/>
      <c r="AM231" s="415"/>
      <c r="AN231" s="415"/>
      <c r="AO231" s="161"/>
      <c r="AP231" s="161"/>
      <c r="AQ231" s="161"/>
      <c r="AR231" s="161"/>
      <c r="AS231" s="161"/>
      <c r="AT231" s="193"/>
      <c r="AU231" s="193"/>
      <c r="AV231" s="193"/>
      <c r="AW231" s="193"/>
      <c r="AX231" s="193"/>
      <c r="AY231" s="161"/>
      <c r="AZ231" s="161"/>
      <c r="BA231" s="161"/>
    </row>
    <row r="232" spans="1:58" x14ac:dyDescent="0.25">
      <c r="A232" s="104"/>
      <c r="B232" s="97"/>
      <c r="C232" s="823"/>
      <c r="D232" s="709"/>
      <c r="E232" s="714"/>
      <c r="F232" s="714"/>
      <c r="G232" s="143"/>
      <c r="H232" s="196"/>
      <c r="I232" s="196"/>
      <c r="J232" s="197"/>
      <c r="K232" s="196"/>
      <c r="L232" s="196"/>
      <c r="M232" s="196"/>
      <c r="N232" s="196"/>
      <c r="O232" s="196"/>
      <c r="P232" s="196"/>
      <c r="Q232" s="266"/>
      <c r="R232" s="266"/>
      <c r="S232" s="266"/>
      <c r="T232" s="301"/>
      <c r="U232" s="301"/>
      <c r="V232" s="301"/>
      <c r="W232" s="301"/>
      <c r="X232" s="301"/>
      <c r="Y232" s="301"/>
      <c r="Z232" s="415"/>
      <c r="AA232" s="415"/>
      <c r="AB232" s="415"/>
      <c r="AC232" s="415"/>
      <c r="AD232" s="415"/>
      <c r="AE232" s="415"/>
      <c r="AF232" s="415"/>
      <c r="AG232" s="415"/>
      <c r="AH232" s="415"/>
      <c r="AI232" s="415"/>
      <c r="AJ232" s="415"/>
      <c r="AK232" s="415"/>
      <c r="AL232" s="415"/>
      <c r="AM232" s="415"/>
      <c r="AN232" s="415"/>
      <c r="AO232" s="161"/>
      <c r="AP232" s="161"/>
      <c r="AQ232" s="161"/>
      <c r="AR232" s="161"/>
      <c r="AS232" s="161"/>
      <c r="AT232" s="193"/>
      <c r="AU232" s="193"/>
      <c r="AV232" s="193"/>
      <c r="AW232" s="193"/>
      <c r="AX232" s="193"/>
      <c r="AY232" s="161"/>
      <c r="AZ232" s="161"/>
      <c r="BA232" s="161"/>
    </row>
    <row r="233" spans="1:58" x14ac:dyDescent="0.25">
      <c r="A233" s="104"/>
      <c r="B233" s="97"/>
      <c r="C233" s="823"/>
      <c r="D233" s="709"/>
      <c r="E233" s="714"/>
      <c r="F233" s="714"/>
      <c r="G233" s="143"/>
      <c r="H233" s="196"/>
      <c r="I233" s="196"/>
      <c r="J233" s="197"/>
      <c r="K233" s="196"/>
      <c r="L233" s="196"/>
      <c r="M233" s="196"/>
      <c r="N233" s="196"/>
      <c r="O233" s="196"/>
      <c r="P233" s="196"/>
      <c r="Q233" s="266"/>
      <c r="R233" s="266"/>
      <c r="S233" s="266"/>
      <c r="T233" s="301"/>
      <c r="U233" s="301"/>
      <c r="V233" s="301"/>
      <c r="W233" s="301"/>
      <c r="X233" s="301"/>
      <c r="Y233" s="301"/>
      <c r="Z233" s="415"/>
      <c r="AA233" s="415"/>
      <c r="AB233" s="415"/>
      <c r="AC233" s="415"/>
      <c r="AD233" s="415"/>
      <c r="AE233" s="415"/>
      <c r="AF233" s="415"/>
      <c r="AG233" s="415"/>
      <c r="AH233" s="415"/>
      <c r="AI233" s="415"/>
      <c r="AJ233" s="415"/>
      <c r="AK233" s="415"/>
      <c r="AL233" s="415"/>
      <c r="AM233" s="415"/>
      <c r="AN233" s="415"/>
      <c r="AO233" s="161"/>
      <c r="AP233" s="161"/>
      <c r="AQ233" s="161"/>
      <c r="AR233" s="161"/>
      <c r="AS233" s="161"/>
      <c r="AT233" s="193"/>
      <c r="AU233" s="193"/>
      <c r="AV233" s="193"/>
      <c r="AW233" s="193"/>
      <c r="AX233" s="193"/>
      <c r="AY233" s="161"/>
      <c r="AZ233" s="161"/>
      <c r="BA233" s="161"/>
    </row>
    <row r="234" spans="1:58" x14ac:dyDescent="0.25">
      <c r="A234" s="104"/>
      <c r="B234" s="97"/>
      <c r="C234" s="823"/>
      <c r="D234" s="709"/>
      <c r="E234" s="714"/>
      <c r="F234" s="714"/>
      <c r="G234" s="143"/>
      <c r="H234" s="196"/>
      <c r="I234" s="196"/>
      <c r="J234" s="197"/>
      <c r="K234" s="196"/>
      <c r="L234" s="196"/>
      <c r="M234" s="196"/>
      <c r="N234" s="196"/>
      <c r="O234" s="196"/>
      <c r="P234" s="196"/>
      <c r="Q234" s="266"/>
      <c r="R234" s="266"/>
      <c r="S234" s="266"/>
      <c r="T234" s="301"/>
      <c r="U234" s="301"/>
      <c r="V234" s="301"/>
      <c r="W234" s="301"/>
      <c r="X234" s="301"/>
      <c r="Y234" s="301"/>
      <c r="Z234" s="415"/>
      <c r="AA234" s="415"/>
      <c r="AB234" s="415"/>
      <c r="AC234" s="415"/>
      <c r="AD234" s="415"/>
      <c r="AE234" s="415"/>
      <c r="AF234" s="415"/>
      <c r="AG234" s="415"/>
      <c r="AH234" s="415"/>
      <c r="AI234" s="415"/>
      <c r="AJ234" s="415"/>
      <c r="AK234" s="415"/>
      <c r="AL234" s="415"/>
      <c r="AM234" s="415"/>
      <c r="AN234" s="415"/>
      <c r="AO234" s="161"/>
      <c r="AP234" s="161"/>
      <c r="AQ234" s="161"/>
      <c r="AR234" s="161"/>
      <c r="AS234" s="161"/>
      <c r="AT234" s="193"/>
      <c r="AU234" s="193"/>
      <c r="AV234" s="193"/>
      <c r="AW234" s="193"/>
      <c r="AX234" s="193"/>
      <c r="AY234" s="161"/>
      <c r="AZ234" s="161"/>
      <c r="BA234" s="161"/>
    </row>
    <row r="235" spans="1:58" ht="12.75" customHeight="1" x14ac:dyDescent="0.25">
      <c r="A235" s="104"/>
      <c r="B235" s="97"/>
      <c r="C235" s="823"/>
      <c r="D235" s="709"/>
      <c r="E235" s="714"/>
      <c r="F235" s="714"/>
      <c r="G235" s="143"/>
      <c r="H235" s="196"/>
      <c r="I235" s="196"/>
      <c r="J235" s="197"/>
      <c r="K235" s="196"/>
      <c r="L235" s="196"/>
      <c r="M235" s="196"/>
      <c r="N235" s="196"/>
      <c r="O235" s="196"/>
      <c r="P235" s="196"/>
      <c r="Q235" s="266"/>
      <c r="R235" s="266"/>
      <c r="S235" s="266"/>
      <c r="T235" s="266"/>
      <c r="U235" s="266"/>
      <c r="V235" s="266"/>
      <c r="W235" s="266"/>
      <c r="X235" s="266"/>
      <c r="Y235" s="266"/>
      <c r="Z235" s="309"/>
      <c r="AA235" s="309"/>
      <c r="AB235" s="309"/>
      <c r="AC235" s="309"/>
      <c r="AD235" s="309"/>
      <c r="AE235" s="309"/>
      <c r="AF235" s="309"/>
      <c r="AG235" s="309"/>
      <c r="AH235" s="309"/>
      <c r="AI235" s="309"/>
      <c r="AJ235" s="309"/>
      <c r="AK235" s="309"/>
      <c r="AL235" s="309"/>
      <c r="AM235" s="309"/>
      <c r="AN235" s="309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1"/>
      <c r="AY235" s="161"/>
      <c r="AZ235" s="161"/>
      <c r="BA235" s="161"/>
    </row>
    <row r="236" spans="1:58" x14ac:dyDescent="0.25">
      <c r="A236" s="105"/>
      <c r="B236" s="97"/>
      <c r="C236" s="823"/>
      <c r="D236" s="709"/>
      <c r="E236" s="714"/>
      <c r="F236" s="714"/>
      <c r="G236" s="143"/>
      <c r="H236" s="196"/>
      <c r="I236" s="196"/>
      <c r="J236" s="197"/>
      <c r="K236" s="196"/>
      <c r="L236" s="196"/>
      <c r="M236" s="196"/>
      <c r="N236" s="196"/>
      <c r="O236" s="196"/>
      <c r="P236" s="196"/>
      <c r="Q236" s="266"/>
      <c r="R236" s="266"/>
      <c r="S236" s="266"/>
      <c r="T236" s="266"/>
      <c r="U236" s="266"/>
      <c r="V236" s="266"/>
      <c r="W236" s="266"/>
      <c r="X236" s="266"/>
      <c r="Y236" s="266"/>
      <c r="Z236" s="309"/>
      <c r="AA236" s="309"/>
      <c r="AB236" s="309"/>
      <c r="AC236" s="309"/>
      <c r="AD236" s="309"/>
      <c r="AE236" s="309"/>
      <c r="AF236" s="309"/>
      <c r="AG236" s="309"/>
      <c r="AH236" s="309"/>
      <c r="AI236" s="309"/>
      <c r="AJ236" s="309"/>
      <c r="AK236" s="309"/>
      <c r="AL236" s="309"/>
      <c r="AM236" s="309"/>
      <c r="AN236" s="309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1"/>
      <c r="AY236" s="161"/>
      <c r="AZ236" s="161"/>
      <c r="BA236" s="161"/>
    </row>
    <row r="237" spans="1:58" x14ac:dyDescent="0.25">
      <c r="A237" s="104"/>
      <c r="B237" s="97"/>
      <c r="C237" s="823"/>
      <c r="D237" s="709"/>
      <c r="E237" s="714"/>
      <c r="F237" s="714"/>
      <c r="G237" s="143"/>
      <c r="H237" s="196"/>
      <c r="I237" s="196"/>
      <c r="J237" s="197"/>
      <c r="K237" s="196"/>
      <c r="L237" s="196"/>
      <c r="M237" s="196"/>
      <c r="N237" s="196"/>
      <c r="O237" s="196"/>
      <c r="P237" s="196"/>
      <c r="Q237" s="266"/>
      <c r="R237" s="266"/>
      <c r="S237" s="266"/>
      <c r="T237" s="302"/>
      <c r="U237" s="302"/>
      <c r="V237" s="302"/>
      <c r="W237" s="302"/>
      <c r="X237" s="302"/>
      <c r="Y237" s="302"/>
      <c r="Z237" s="416"/>
      <c r="AA237" s="416"/>
      <c r="AB237" s="416"/>
      <c r="AC237" s="416"/>
      <c r="AD237" s="416"/>
      <c r="AE237" s="416"/>
      <c r="AF237" s="416"/>
      <c r="AG237" s="416"/>
      <c r="AH237" s="416"/>
      <c r="AI237" s="416"/>
      <c r="AJ237" s="416"/>
      <c r="AK237" s="416"/>
      <c r="AL237" s="416"/>
      <c r="AM237" s="416"/>
      <c r="AN237" s="416"/>
      <c r="AO237" s="161"/>
      <c r="AP237" s="161"/>
      <c r="AQ237" s="161"/>
      <c r="AR237" s="161"/>
      <c r="AS237" s="161"/>
      <c r="AT237" s="194"/>
      <c r="AU237" s="194"/>
      <c r="AV237" s="194"/>
      <c r="AW237" s="194"/>
      <c r="AX237" s="194"/>
      <c r="AY237" s="161"/>
      <c r="AZ237" s="161"/>
      <c r="BA237" s="161"/>
    </row>
    <row r="238" spans="1:58" s="103" customFormat="1" x14ac:dyDescent="0.25">
      <c r="A238" s="104"/>
      <c r="B238" s="97"/>
      <c r="C238" s="823"/>
      <c r="D238" s="709"/>
      <c r="E238" s="714"/>
      <c r="F238" s="714"/>
      <c r="G238" s="143"/>
      <c r="H238" s="196"/>
      <c r="I238" s="196"/>
      <c r="J238" s="197"/>
      <c r="K238" s="196"/>
      <c r="L238" s="196"/>
      <c r="M238" s="196"/>
      <c r="N238" s="196"/>
      <c r="O238" s="196"/>
      <c r="P238" s="196"/>
      <c r="Q238" s="266"/>
      <c r="R238" s="266"/>
      <c r="S238" s="266"/>
      <c r="T238" s="302"/>
      <c r="U238" s="302"/>
      <c r="V238" s="302"/>
      <c r="W238" s="302"/>
      <c r="X238" s="302"/>
      <c r="Y238" s="302"/>
      <c r="Z238" s="416"/>
      <c r="AA238" s="416"/>
      <c r="AB238" s="416"/>
      <c r="AC238" s="416"/>
      <c r="AD238" s="416"/>
      <c r="AE238" s="416"/>
      <c r="AF238" s="416"/>
      <c r="AG238" s="416"/>
      <c r="AH238" s="416"/>
      <c r="AI238" s="416"/>
      <c r="AJ238" s="416"/>
      <c r="AK238" s="416"/>
      <c r="AL238" s="416"/>
      <c r="AM238" s="416"/>
      <c r="AN238" s="416"/>
      <c r="AO238" s="161"/>
      <c r="AP238" s="161"/>
      <c r="AQ238" s="161"/>
      <c r="AR238" s="161"/>
      <c r="AS238" s="161"/>
      <c r="AT238" s="194"/>
      <c r="AU238" s="194"/>
      <c r="AV238" s="194"/>
      <c r="AW238" s="194"/>
      <c r="AX238" s="194"/>
      <c r="AY238" s="161"/>
      <c r="AZ238" s="161"/>
      <c r="BA238" s="161"/>
      <c r="BB238" s="97"/>
      <c r="BC238" s="661"/>
      <c r="BD238" s="764"/>
      <c r="BE238" s="860"/>
      <c r="BF238" s="911"/>
    </row>
    <row r="239" spans="1:58" s="103" customFormat="1" x14ac:dyDescent="0.25">
      <c r="A239" s="104"/>
      <c r="B239" s="97"/>
      <c r="C239" s="823"/>
      <c r="D239" s="709"/>
      <c r="E239" s="714"/>
      <c r="F239" s="714"/>
      <c r="G239" s="143"/>
      <c r="H239" s="196"/>
      <c r="I239" s="196"/>
      <c r="J239" s="197"/>
      <c r="K239" s="196"/>
      <c r="L239" s="196"/>
      <c r="M239" s="196"/>
      <c r="N239" s="196"/>
      <c r="O239" s="196"/>
      <c r="P239" s="196"/>
      <c r="Q239" s="266"/>
      <c r="R239" s="266"/>
      <c r="S239" s="266"/>
      <c r="T239" s="302"/>
      <c r="U239" s="302"/>
      <c r="V239" s="302"/>
      <c r="W239" s="302"/>
      <c r="X239" s="302"/>
      <c r="Y239" s="302"/>
      <c r="Z239" s="416"/>
      <c r="AA239" s="416"/>
      <c r="AB239" s="416"/>
      <c r="AC239" s="416"/>
      <c r="AD239" s="416"/>
      <c r="AE239" s="416"/>
      <c r="AF239" s="416"/>
      <c r="AG239" s="416"/>
      <c r="AH239" s="416"/>
      <c r="AI239" s="416"/>
      <c r="AJ239" s="416"/>
      <c r="AK239" s="416"/>
      <c r="AL239" s="416"/>
      <c r="AM239" s="416"/>
      <c r="AN239" s="416"/>
      <c r="AO239" s="161"/>
      <c r="AP239" s="161"/>
      <c r="AQ239" s="161"/>
      <c r="AR239" s="161"/>
      <c r="AS239" s="161"/>
      <c r="AT239" s="194"/>
      <c r="AU239" s="194"/>
      <c r="AV239" s="194"/>
      <c r="AW239" s="194"/>
      <c r="AX239" s="194"/>
      <c r="AY239" s="161"/>
      <c r="AZ239" s="161"/>
      <c r="BA239" s="161"/>
      <c r="BB239" s="97"/>
      <c r="BC239" s="661"/>
      <c r="BD239" s="764"/>
      <c r="BE239" s="860"/>
      <c r="BF239" s="911"/>
    </row>
    <row r="240" spans="1:58" s="103" customFormat="1" x14ac:dyDescent="0.25">
      <c r="A240" s="104"/>
      <c r="B240" s="97"/>
      <c r="C240" s="823"/>
      <c r="D240" s="709"/>
      <c r="E240" s="714"/>
      <c r="F240" s="714"/>
      <c r="G240" s="143"/>
      <c r="H240" s="196"/>
      <c r="I240" s="196"/>
      <c r="J240" s="197"/>
      <c r="K240" s="196"/>
      <c r="L240" s="196"/>
      <c r="M240" s="196"/>
      <c r="N240" s="196"/>
      <c r="O240" s="196"/>
      <c r="P240" s="196"/>
      <c r="Q240" s="266"/>
      <c r="R240" s="266"/>
      <c r="S240" s="266"/>
      <c r="T240" s="302"/>
      <c r="U240" s="302"/>
      <c r="V240" s="302"/>
      <c r="W240" s="302"/>
      <c r="X240" s="302"/>
      <c r="Y240" s="302"/>
      <c r="Z240" s="416"/>
      <c r="AA240" s="416"/>
      <c r="AB240" s="416"/>
      <c r="AC240" s="416"/>
      <c r="AD240" s="416"/>
      <c r="AE240" s="416"/>
      <c r="AF240" s="416"/>
      <c r="AG240" s="416"/>
      <c r="AH240" s="416"/>
      <c r="AI240" s="416"/>
      <c r="AJ240" s="416"/>
      <c r="AK240" s="416"/>
      <c r="AL240" s="416"/>
      <c r="AM240" s="416"/>
      <c r="AN240" s="416"/>
      <c r="AO240" s="161"/>
      <c r="AP240" s="161"/>
      <c r="AQ240" s="161"/>
      <c r="AR240" s="161"/>
      <c r="AS240" s="161"/>
      <c r="AT240" s="194"/>
      <c r="AU240" s="194"/>
      <c r="AV240" s="194"/>
      <c r="AW240" s="194"/>
      <c r="AX240" s="194"/>
      <c r="AY240" s="161"/>
      <c r="AZ240" s="161"/>
      <c r="BA240" s="161"/>
      <c r="BB240" s="97"/>
      <c r="BC240" s="661"/>
      <c r="BD240" s="764"/>
      <c r="BE240" s="860"/>
      <c r="BF240" s="911"/>
    </row>
    <row r="241" spans="1:58" s="103" customFormat="1" x14ac:dyDescent="0.25">
      <c r="A241" s="104"/>
      <c r="B241" s="97"/>
      <c r="C241" s="823"/>
      <c r="D241" s="709"/>
      <c r="E241" s="714"/>
      <c r="F241" s="714"/>
      <c r="G241" s="143"/>
      <c r="H241" s="196"/>
      <c r="I241" s="196"/>
      <c r="J241" s="197"/>
      <c r="K241" s="196"/>
      <c r="L241" s="196"/>
      <c r="M241" s="196"/>
      <c r="N241" s="196"/>
      <c r="O241" s="196"/>
      <c r="P241" s="196"/>
      <c r="Q241" s="266"/>
      <c r="R241" s="266"/>
      <c r="S241" s="266"/>
      <c r="T241" s="266"/>
      <c r="U241" s="266"/>
      <c r="V241" s="266"/>
      <c r="W241" s="266"/>
      <c r="X241" s="266"/>
      <c r="Y241" s="266"/>
      <c r="Z241" s="309"/>
      <c r="AA241" s="309"/>
      <c r="AB241" s="309"/>
      <c r="AC241" s="309"/>
      <c r="AD241" s="309"/>
      <c r="AE241" s="309"/>
      <c r="AF241" s="309"/>
      <c r="AG241" s="309"/>
      <c r="AH241" s="309"/>
      <c r="AI241" s="309"/>
      <c r="AJ241" s="309"/>
      <c r="AK241" s="309"/>
      <c r="AL241" s="309"/>
      <c r="AM241" s="309"/>
      <c r="AN241" s="309"/>
      <c r="AO241" s="161"/>
      <c r="AP241" s="161"/>
      <c r="AQ241" s="161"/>
      <c r="AR241" s="161"/>
      <c r="AS241" s="161"/>
      <c r="AT241" s="161"/>
      <c r="AU241" s="161"/>
      <c r="AV241" s="161"/>
      <c r="AW241" s="161"/>
      <c r="AX241" s="161"/>
      <c r="AY241" s="161"/>
      <c r="AZ241" s="161"/>
      <c r="BA241" s="161"/>
      <c r="BB241" s="97"/>
      <c r="BC241" s="661"/>
      <c r="BD241" s="764"/>
      <c r="BE241" s="860"/>
      <c r="BF241" s="911"/>
    </row>
    <row r="242" spans="1:58" x14ac:dyDescent="0.25">
      <c r="A242" s="97"/>
      <c r="B242" s="97"/>
      <c r="C242" s="823"/>
      <c r="D242" s="709"/>
      <c r="E242" s="714"/>
      <c r="F242" s="714"/>
      <c r="G242" s="143"/>
      <c r="H242" s="196"/>
      <c r="I242" s="196"/>
      <c r="J242" s="197"/>
      <c r="K242" s="196"/>
      <c r="L242" s="196"/>
      <c r="M242" s="196"/>
      <c r="N242" s="196"/>
      <c r="O242" s="196"/>
      <c r="P242" s="196"/>
      <c r="Q242" s="266"/>
      <c r="R242" s="266"/>
      <c r="S242" s="266"/>
      <c r="T242" s="266"/>
      <c r="U242" s="266"/>
      <c r="V242" s="266"/>
      <c r="W242" s="266"/>
      <c r="X242" s="266"/>
      <c r="Y242" s="266"/>
      <c r="Z242" s="309"/>
      <c r="AA242" s="309"/>
      <c r="AB242" s="309"/>
      <c r="AC242" s="309"/>
      <c r="AD242" s="309"/>
      <c r="AE242" s="309"/>
      <c r="AF242" s="309"/>
      <c r="AG242" s="309"/>
      <c r="AH242" s="309"/>
      <c r="AI242" s="309"/>
      <c r="AJ242" s="309"/>
      <c r="AK242" s="309"/>
      <c r="AL242" s="309"/>
      <c r="AM242" s="309"/>
      <c r="AN242" s="309"/>
      <c r="AO242" s="161"/>
      <c r="AP242" s="161"/>
      <c r="AQ242" s="161"/>
      <c r="AR242" s="161"/>
      <c r="AS242" s="161"/>
      <c r="AT242" s="161"/>
      <c r="AU242" s="161"/>
      <c r="AV242" s="161"/>
      <c r="AW242" s="161"/>
      <c r="AX242" s="161"/>
      <c r="AY242" s="161"/>
      <c r="AZ242" s="161"/>
      <c r="BA242" s="161"/>
    </row>
    <row r="243" spans="1:58" x14ac:dyDescent="0.25">
      <c r="A243" s="97"/>
      <c r="B243" s="97"/>
      <c r="C243" s="823"/>
      <c r="D243" s="709"/>
      <c r="E243" s="714"/>
      <c r="F243" s="714"/>
      <c r="G243" s="143"/>
      <c r="H243" s="196"/>
      <c r="I243" s="196"/>
      <c r="J243" s="197"/>
      <c r="K243" s="196"/>
      <c r="L243" s="196"/>
      <c r="M243" s="196"/>
      <c r="N243" s="196"/>
      <c r="O243" s="196"/>
      <c r="P243" s="196"/>
      <c r="Q243" s="266"/>
      <c r="R243" s="266"/>
      <c r="S243" s="266"/>
      <c r="T243" s="266"/>
      <c r="U243" s="266"/>
      <c r="V243" s="266"/>
      <c r="W243" s="266"/>
      <c r="X243" s="266"/>
      <c r="Y243" s="266"/>
      <c r="Z243" s="309"/>
      <c r="AA243" s="309"/>
      <c r="AB243" s="309"/>
      <c r="AC243" s="309"/>
      <c r="AD243" s="309"/>
      <c r="AE243" s="309"/>
      <c r="AF243" s="309"/>
      <c r="AG243" s="309"/>
      <c r="AH243" s="309"/>
      <c r="AI243" s="309"/>
      <c r="AJ243" s="309"/>
      <c r="AK243" s="309"/>
      <c r="AL243" s="309"/>
      <c r="AM243" s="309"/>
      <c r="AN243" s="309"/>
      <c r="AO243" s="161"/>
      <c r="AP243" s="161"/>
      <c r="AQ243" s="161"/>
      <c r="AR243" s="161"/>
      <c r="AS243" s="161"/>
      <c r="AT243" s="161"/>
      <c r="AU243" s="161"/>
      <c r="AV243" s="161"/>
      <c r="AW243" s="161"/>
      <c r="AX243" s="161"/>
      <c r="AY243" s="161"/>
      <c r="AZ243" s="161"/>
      <c r="BA243" s="161"/>
    </row>
    <row r="244" spans="1:58" x14ac:dyDescent="0.25">
      <c r="A244" s="97"/>
      <c r="B244" s="97"/>
      <c r="C244" s="823"/>
      <c r="D244" s="709"/>
      <c r="E244" s="714"/>
      <c r="F244" s="714"/>
      <c r="G244" s="143"/>
      <c r="H244" s="196"/>
      <c r="I244" s="196"/>
      <c r="J244" s="197"/>
      <c r="K244" s="196"/>
      <c r="L244" s="196"/>
      <c r="M244" s="196"/>
      <c r="N244" s="196"/>
      <c r="O244" s="196"/>
      <c r="P244" s="196"/>
      <c r="Q244" s="266"/>
      <c r="R244" s="266"/>
      <c r="S244" s="266"/>
      <c r="T244" s="266"/>
      <c r="U244" s="266"/>
      <c r="V244" s="266"/>
      <c r="W244" s="266"/>
      <c r="X244" s="266"/>
      <c r="Y244" s="266"/>
      <c r="Z244" s="309"/>
      <c r="AA244" s="309"/>
      <c r="AB244" s="309"/>
      <c r="AC244" s="309"/>
      <c r="AD244" s="309"/>
      <c r="AE244" s="309"/>
      <c r="AF244" s="309"/>
      <c r="AG244" s="309"/>
      <c r="AH244" s="309"/>
      <c r="AI244" s="309"/>
      <c r="AJ244" s="309"/>
      <c r="AK244" s="309"/>
      <c r="AL244" s="309"/>
      <c r="AM244" s="309"/>
      <c r="AN244" s="309"/>
      <c r="AO244" s="161"/>
      <c r="AP244" s="161"/>
      <c r="AQ244" s="161"/>
      <c r="AR244" s="161"/>
      <c r="AS244" s="161"/>
      <c r="AT244" s="161"/>
      <c r="AU244" s="161"/>
      <c r="AV244" s="161"/>
      <c r="AW244" s="161"/>
      <c r="AX244" s="161"/>
      <c r="AY244" s="161"/>
      <c r="AZ244" s="161"/>
      <c r="BA244" s="161"/>
    </row>
    <row r="245" spans="1:58" x14ac:dyDescent="0.25">
      <c r="A245" s="97"/>
      <c r="B245" s="97"/>
      <c r="C245" s="823"/>
      <c r="D245" s="709"/>
      <c r="E245" s="714"/>
      <c r="F245" s="714"/>
      <c r="G245" s="143"/>
      <c r="H245" s="196"/>
      <c r="I245" s="196"/>
      <c r="J245" s="197"/>
      <c r="K245" s="196"/>
      <c r="L245" s="196"/>
      <c r="M245" s="196"/>
      <c r="N245" s="196"/>
      <c r="O245" s="196"/>
      <c r="P245" s="196"/>
      <c r="Q245" s="266"/>
      <c r="R245" s="266"/>
      <c r="S245" s="266"/>
      <c r="T245" s="266"/>
      <c r="U245" s="266"/>
      <c r="V245" s="266"/>
      <c r="W245" s="266"/>
      <c r="X245" s="266"/>
      <c r="Y245" s="266"/>
      <c r="Z245" s="309"/>
      <c r="AA245" s="309"/>
      <c r="AB245" s="309"/>
      <c r="AC245" s="309"/>
      <c r="AD245" s="309"/>
      <c r="AE245" s="309"/>
      <c r="AF245" s="309"/>
      <c r="AG245" s="309"/>
      <c r="AH245" s="309"/>
      <c r="AI245" s="309"/>
      <c r="AJ245" s="309"/>
      <c r="AK245" s="309"/>
      <c r="AL245" s="309"/>
      <c r="AM245" s="309"/>
      <c r="AN245" s="309"/>
      <c r="AO245" s="161"/>
      <c r="AP245" s="161"/>
      <c r="AQ245" s="161"/>
      <c r="AR245" s="161"/>
      <c r="AS245" s="161"/>
      <c r="AT245" s="161"/>
      <c r="AU245" s="161"/>
      <c r="AV245" s="161"/>
      <c r="AW245" s="161"/>
      <c r="AX245" s="161"/>
      <c r="AY245" s="161"/>
      <c r="AZ245" s="161"/>
      <c r="BA245" s="161"/>
    </row>
    <row r="246" spans="1:58" x14ac:dyDescent="0.25">
      <c r="A246" s="97"/>
      <c r="B246" s="97"/>
      <c r="C246" s="823"/>
      <c r="D246" s="709"/>
      <c r="E246" s="714"/>
      <c r="F246" s="714"/>
      <c r="G246" s="143"/>
      <c r="H246" s="196"/>
      <c r="I246" s="196"/>
      <c r="J246" s="197"/>
      <c r="K246" s="196"/>
      <c r="L246" s="196"/>
      <c r="M246" s="196"/>
      <c r="N246" s="196"/>
      <c r="O246" s="196"/>
      <c r="P246" s="196"/>
      <c r="Q246" s="266"/>
      <c r="R246" s="266"/>
      <c r="S246" s="266"/>
      <c r="T246" s="266"/>
      <c r="U246" s="266"/>
      <c r="V246" s="266"/>
      <c r="W246" s="266"/>
      <c r="X246" s="266"/>
      <c r="Y246" s="266"/>
      <c r="Z246" s="309"/>
      <c r="AA246" s="309"/>
      <c r="AB246" s="309"/>
      <c r="AC246" s="309"/>
      <c r="AD246" s="309"/>
      <c r="AE246" s="309"/>
      <c r="AF246" s="309"/>
      <c r="AG246" s="309"/>
      <c r="AH246" s="309"/>
      <c r="AI246" s="309"/>
      <c r="AJ246" s="309"/>
      <c r="AK246" s="309"/>
      <c r="AL246" s="309"/>
      <c r="AM246" s="309"/>
      <c r="AN246" s="309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1"/>
      <c r="AY246" s="161"/>
      <c r="AZ246" s="161"/>
      <c r="BA246" s="161"/>
    </row>
    <row r="247" spans="1:58" s="103" customFormat="1" ht="49.5" customHeight="1" x14ac:dyDescent="0.25">
      <c r="A247" s="97"/>
      <c r="B247" s="97"/>
      <c r="C247" s="823"/>
      <c r="D247" s="709"/>
      <c r="E247" s="714"/>
      <c r="F247" s="714"/>
      <c r="G247" s="143"/>
      <c r="H247" s="196"/>
      <c r="I247" s="196"/>
      <c r="J247" s="197"/>
      <c r="K247" s="196"/>
      <c r="L247" s="196"/>
      <c r="M247" s="196"/>
      <c r="N247" s="196"/>
      <c r="O247" s="196"/>
      <c r="P247" s="196"/>
      <c r="Q247" s="266"/>
      <c r="R247" s="266"/>
      <c r="S247" s="266"/>
      <c r="T247" s="266"/>
      <c r="U247" s="266"/>
      <c r="V247" s="266"/>
      <c r="W247" s="266"/>
      <c r="X247" s="266"/>
      <c r="Y247" s="266"/>
      <c r="Z247" s="309"/>
      <c r="AA247" s="309"/>
      <c r="AB247" s="309"/>
      <c r="AC247" s="309"/>
      <c r="AD247" s="309"/>
      <c r="AE247" s="309"/>
      <c r="AF247" s="309"/>
      <c r="AG247" s="309"/>
      <c r="AH247" s="309"/>
      <c r="AI247" s="309"/>
      <c r="AJ247" s="309"/>
      <c r="AK247" s="309"/>
      <c r="AL247" s="309"/>
      <c r="AM247" s="309"/>
      <c r="AN247" s="309"/>
      <c r="AO247" s="161"/>
      <c r="AP247" s="161"/>
      <c r="AQ247" s="161"/>
      <c r="AR247" s="161"/>
      <c r="AS247" s="161"/>
      <c r="AT247" s="161"/>
      <c r="AU247" s="161"/>
      <c r="AV247" s="161"/>
      <c r="AW247" s="161"/>
      <c r="AX247" s="161"/>
      <c r="AY247" s="161"/>
      <c r="AZ247" s="161"/>
      <c r="BA247" s="161"/>
      <c r="BB247" s="97"/>
      <c r="BC247" s="661"/>
      <c r="BD247" s="764"/>
      <c r="BE247" s="860"/>
      <c r="BF247" s="911"/>
    </row>
    <row r="248" spans="1:58" x14ac:dyDescent="0.25">
      <c r="A248" s="97"/>
      <c r="B248" s="97"/>
      <c r="C248" s="823"/>
      <c r="D248" s="709"/>
      <c r="E248" s="714"/>
      <c r="F248" s="714"/>
      <c r="G248" s="143"/>
      <c r="H248" s="196"/>
      <c r="I248" s="196"/>
      <c r="J248" s="197"/>
      <c r="K248" s="196"/>
      <c r="L248" s="196"/>
      <c r="M248" s="196"/>
      <c r="N248" s="196"/>
      <c r="O248" s="196"/>
      <c r="P248" s="196"/>
      <c r="Q248" s="266"/>
      <c r="R248" s="266"/>
      <c r="S248" s="266"/>
      <c r="T248" s="266"/>
      <c r="U248" s="266"/>
      <c r="V248" s="266"/>
      <c r="W248" s="266"/>
      <c r="X248" s="266"/>
      <c r="Y248" s="266"/>
      <c r="Z248" s="309"/>
      <c r="AA248" s="309"/>
      <c r="AB248" s="309"/>
      <c r="AC248" s="309"/>
      <c r="AD248" s="309"/>
      <c r="AE248" s="309"/>
      <c r="AF248" s="309"/>
      <c r="AG248" s="309"/>
      <c r="AH248" s="309"/>
      <c r="AI248" s="309"/>
      <c r="AJ248" s="309"/>
      <c r="AK248" s="309"/>
      <c r="AL248" s="309"/>
      <c r="AM248" s="309"/>
      <c r="AN248" s="309"/>
      <c r="AO248" s="161"/>
      <c r="AP248" s="161"/>
      <c r="AQ248" s="161"/>
      <c r="AR248" s="161"/>
      <c r="AS248" s="161"/>
      <c r="AT248" s="161"/>
      <c r="AU248" s="161"/>
      <c r="AV248" s="161"/>
      <c r="AW248" s="161"/>
      <c r="AX248" s="161"/>
      <c r="AY248" s="161"/>
      <c r="AZ248" s="161"/>
      <c r="BA248" s="161"/>
    </row>
    <row r="249" spans="1:58" x14ac:dyDescent="0.25">
      <c r="A249" s="97"/>
      <c r="B249" s="97"/>
      <c r="C249" s="823"/>
      <c r="D249" s="709"/>
      <c r="E249" s="714"/>
      <c r="F249" s="714"/>
      <c r="G249" s="143"/>
      <c r="H249" s="196"/>
      <c r="I249" s="196"/>
      <c r="J249" s="197"/>
      <c r="K249" s="196"/>
      <c r="L249" s="196"/>
      <c r="M249" s="196"/>
      <c r="N249" s="196"/>
      <c r="O249" s="196"/>
      <c r="P249" s="196"/>
      <c r="Q249" s="266"/>
      <c r="R249" s="266"/>
      <c r="S249" s="266"/>
      <c r="T249" s="266"/>
      <c r="U249" s="266"/>
      <c r="V249" s="266"/>
      <c r="W249" s="266"/>
      <c r="X249" s="266"/>
      <c r="Y249" s="266"/>
      <c r="Z249" s="309"/>
      <c r="AA249" s="309"/>
      <c r="AB249" s="309"/>
      <c r="AC249" s="309"/>
      <c r="AD249" s="309"/>
      <c r="AE249" s="309"/>
      <c r="AF249" s="309"/>
      <c r="AG249" s="309"/>
      <c r="AH249" s="309"/>
      <c r="AI249" s="309"/>
      <c r="AJ249" s="309"/>
      <c r="AK249" s="309"/>
      <c r="AL249" s="309"/>
      <c r="AM249" s="309"/>
      <c r="AN249" s="309"/>
      <c r="AO249" s="161"/>
      <c r="AP249" s="161"/>
      <c r="AQ249" s="161"/>
      <c r="AR249" s="161"/>
      <c r="AS249" s="161"/>
      <c r="AT249" s="161"/>
      <c r="AU249" s="161"/>
      <c r="AV249" s="161"/>
      <c r="AW249" s="161"/>
      <c r="AX249" s="161"/>
      <c r="AY249" s="161"/>
      <c r="AZ249" s="161"/>
      <c r="BA249" s="161"/>
    </row>
    <row r="250" spans="1:58" x14ac:dyDescent="0.25">
      <c r="A250" s="97"/>
      <c r="B250" s="97"/>
      <c r="C250" s="823"/>
      <c r="D250" s="709"/>
      <c r="E250" s="714"/>
      <c r="F250" s="714"/>
      <c r="G250" s="143"/>
      <c r="H250" s="196"/>
      <c r="I250" s="196"/>
      <c r="J250" s="197"/>
      <c r="K250" s="196"/>
      <c r="L250" s="196"/>
      <c r="M250" s="196"/>
      <c r="N250" s="196"/>
      <c r="O250" s="196"/>
      <c r="P250" s="196"/>
      <c r="Q250" s="266"/>
      <c r="R250" s="266"/>
      <c r="S250" s="266"/>
      <c r="T250" s="266"/>
      <c r="U250" s="266"/>
      <c r="V250" s="266"/>
      <c r="W250" s="266"/>
      <c r="X250" s="266"/>
      <c r="Y250" s="266"/>
      <c r="Z250" s="309"/>
      <c r="AA250" s="309"/>
      <c r="AB250" s="309"/>
      <c r="AC250" s="309"/>
      <c r="AD250" s="309"/>
      <c r="AE250" s="309"/>
      <c r="AF250" s="309"/>
      <c r="AG250" s="309"/>
      <c r="AH250" s="309"/>
      <c r="AI250" s="309"/>
      <c r="AJ250" s="309"/>
      <c r="AK250" s="309"/>
      <c r="AL250" s="309"/>
      <c r="AM250" s="309"/>
      <c r="AN250" s="309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</row>
    <row r="251" spans="1:58" x14ac:dyDescent="0.25">
      <c r="A251" s="97"/>
      <c r="B251" s="97"/>
      <c r="C251" s="823"/>
      <c r="D251" s="709"/>
      <c r="E251" s="714"/>
      <c r="F251" s="714"/>
      <c r="G251" s="143"/>
      <c r="H251" s="196"/>
      <c r="I251" s="196"/>
      <c r="J251" s="197"/>
      <c r="K251" s="196"/>
      <c r="L251" s="196"/>
      <c r="M251" s="196"/>
      <c r="N251" s="196"/>
      <c r="O251" s="196"/>
      <c r="P251" s="196"/>
      <c r="Q251" s="266"/>
      <c r="R251" s="266"/>
      <c r="S251" s="266"/>
      <c r="T251" s="266"/>
      <c r="U251" s="266"/>
      <c r="V251" s="266"/>
      <c r="W251" s="266"/>
      <c r="X251" s="266"/>
      <c r="Y251" s="266"/>
      <c r="Z251" s="309"/>
      <c r="AA251" s="309"/>
      <c r="AB251" s="309"/>
      <c r="AC251" s="309"/>
      <c r="AD251" s="309"/>
      <c r="AE251" s="309"/>
      <c r="AF251" s="309"/>
      <c r="AG251" s="309"/>
      <c r="AH251" s="309"/>
      <c r="AI251" s="309"/>
      <c r="AJ251" s="309"/>
      <c r="AK251" s="309"/>
      <c r="AL251" s="309"/>
      <c r="AM251" s="309"/>
      <c r="AN251" s="309"/>
      <c r="AO251" s="161"/>
      <c r="AP251" s="161"/>
      <c r="AQ251" s="161"/>
      <c r="AR251" s="161"/>
      <c r="AS251" s="161"/>
      <c r="AT251" s="161"/>
      <c r="AU251" s="161"/>
      <c r="AV251" s="161"/>
      <c r="AW251" s="161"/>
      <c r="AX251" s="161"/>
      <c r="AY251" s="161"/>
      <c r="AZ251" s="161"/>
      <c r="BA251" s="161"/>
    </row>
    <row r="252" spans="1:58" x14ac:dyDescent="0.25">
      <c r="A252" s="97"/>
      <c r="B252" s="97"/>
      <c r="C252" s="823"/>
      <c r="D252" s="709"/>
      <c r="E252" s="714"/>
      <c r="F252" s="714"/>
      <c r="G252" s="143"/>
      <c r="H252" s="196"/>
      <c r="I252" s="196"/>
      <c r="J252" s="197"/>
      <c r="K252" s="196"/>
      <c r="L252" s="196"/>
      <c r="M252" s="196"/>
      <c r="N252" s="196"/>
      <c r="O252" s="196"/>
      <c r="P252" s="196"/>
      <c r="Q252" s="266"/>
      <c r="R252" s="266"/>
      <c r="S252" s="266"/>
      <c r="T252" s="266"/>
      <c r="U252" s="266"/>
      <c r="V252" s="266"/>
      <c r="W252" s="266"/>
      <c r="X252" s="266"/>
      <c r="Y252" s="266"/>
      <c r="Z252" s="309"/>
      <c r="AA252" s="309"/>
      <c r="AB252" s="309"/>
      <c r="AC252" s="309"/>
      <c r="AD252" s="309"/>
      <c r="AE252" s="309"/>
      <c r="AF252" s="309"/>
      <c r="AG252" s="309"/>
      <c r="AH252" s="309"/>
      <c r="AI252" s="309"/>
      <c r="AJ252" s="309"/>
      <c r="AK252" s="309"/>
      <c r="AL252" s="309"/>
      <c r="AM252" s="309"/>
      <c r="AN252" s="309"/>
      <c r="AO252" s="161"/>
      <c r="AP252" s="161"/>
      <c r="AQ252" s="161"/>
      <c r="AR252" s="161"/>
      <c r="AS252" s="161"/>
      <c r="AT252" s="161"/>
      <c r="AU252" s="161"/>
      <c r="AV252" s="161"/>
      <c r="AW252" s="161"/>
      <c r="AX252" s="161"/>
      <c r="AY252" s="161"/>
      <c r="AZ252" s="161"/>
      <c r="BA252" s="161"/>
    </row>
    <row r="253" spans="1:58" x14ac:dyDescent="0.25">
      <c r="A253" s="97"/>
      <c r="B253" s="97"/>
      <c r="C253" s="823"/>
      <c r="D253" s="709"/>
      <c r="E253" s="714"/>
      <c r="F253" s="714"/>
      <c r="G253" s="143"/>
      <c r="H253" s="196"/>
      <c r="I253" s="196"/>
      <c r="J253" s="197"/>
      <c r="K253" s="196"/>
      <c r="L253" s="196"/>
      <c r="M253" s="196"/>
      <c r="N253" s="196"/>
      <c r="O253" s="196"/>
      <c r="P253" s="196"/>
      <c r="Q253" s="266"/>
      <c r="R253" s="266"/>
      <c r="S253" s="266"/>
      <c r="T253" s="266"/>
      <c r="U253" s="266"/>
      <c r="V253" s="266"/>
      <c r="W253" s="266"/>
      <c r="X253" s="266"/>
      <c r="Y253" s="266"/>
      <c r="Z253" s="309"/>
      <c r="AA253" s="309"/>
      <c r="AB253" s="309"/>
      <c r="AC253" s="309"/>
      <c r="AD253" s="309"/>
      <c r="AE253" s="309"/>
      <c r="AF253" s="309"/>
      <c r="AG253" s="309"/>
      <c r="AH253" s="309"/>
      <c r="AI253" s="309"/>
      <c r="AJ253" s="309"/>
      <c r="AK253" s="309"/>
      <c r="AL253" s="309"/>
      <c r="AM253" s="309"/>
      <c r="AN253" s="309"/>
      <c r="AO253" s="161"/>
      <c r="AP253" s="161"/>
      <c r="AQ253" s="161"/>
      <c r="AR253" s="161"/>
      <c r="AS253" s="161"/>
      <c r="AT253" s="161"/>
      <c r="AU253" s="161"/>
      <c r="AV253" s="161"/>
      <c r="AW253" s="161"/>
      <c r="AX253" s="161"/>
      <c r="AY253" s="161"/>
      <c r="AZ253" s="161"/>
      <c r="BA253" s="161"/>
    </row>
    <row r="254" spans="1:58" x14ac:dyDescent="0.25">
      <c r="A254" s="97"/>
      <c r="B254" s="97"/>
      <c r="C254" s="823"/>
      <c r="D254" s="709"/>
      <c r="E254" s="714"/>
      <c r="F254" s="714"/>
      <c r="G254" s="143"/>
      <c r="H254" s="196"/>
      <c r="I254" s="196"/>
      <c r="J254" s="197"/>
      <c r="K254" s="196"/>
      <c r="L254" s="196"/>
      <c r="M254" s="196"/>
      <c r="N254" s="196"/>
      <c r="O254" s="196"/>
      <c r="P254" s="196"/>
      <c r="Q254" s="266"/>
      <c r="R254" s="266"/>
      <c r="S254" s="266"/>
      <c r="T254" s="266"/>
      <c r="U254" s="266"/>
      <c r="V254" s="266"/>
      <c r="W254" s="266"/>
      <c r="X254" s="266"/>
      <c r="Y254" s="266"/>
      <c r="Z254" s="309"/>
      <c r="AA254" s="309"/>
      <c r="AB254" s="309"/>
      <c r="AC254" s="309"/>
      <c r="AD254" s="309"/>
      <c r="AE254" s="309"/>
      <c r="AF254" s="309"/>
      <c r="AG254" s="309"/>
      <c r="AH254" s="309"/>
      <c r="AI254" s="309"/>
      <c r="AJ254" s="309"/>
      <c r="AK254" s="309"/>
      <c r="AL254" s="309"/>
      <c r="AM254" s="309"/>
      <c r="AN254" s="309"/>
      <c r="AO254" s="161"/>
      <c r="AP254" s="161"/>
      <c r="AQ254" s="161"/>
      <c r="AR254" s="161"/>
      <c r="AS254" s="161"/>
      <c r="AT254" s="161"/>
      <c r="AU254" s="161"/>
      <c r="AV254" s="161"/>
      <c r="AW254" s="161"/>
      <c r="AX254" s="161"/>
      <c r="AY254" s="161"/>
      <c r="AZ254" s="161"/>
      <c r="BA254" s="161"/>
    </row>
    <row r="255" spans="1:58" x14ac:dyDescent="0.25">
      <c r="A255" s="97"/>
      <c r="B255" s="97"/>
      <c r="C255" s="823"/>
      <c r="D255" s="709"/>
      <c r="E255" s="714"/>
      <c r="F255" s="714"/>
      <c r="G255" s="143"/>
      <c r="H255" s="196"/>
      <c r="I255" s="196"/>
      <c r="J255" s="197"/>
      <c r="K255" s="196"/>
      <c r="L255" s="196"/>
      <c r="M255" s="196"/>
      <c r="N255" s="196"/>
      <c r="O255" s="196"/>
      <c r="P255" s="196"/>
      <c r="Q255" s="266"/>
      <c r="R255" s="266"/>
      <c r="S255" s="266"/>
      <c r="T255" s="266"/>
      <c r="U255" s="266"/>
      <c r="V255" s="266"/>
      <c r="W255" s="266"/>
      <c r="X255" s="266"/>
      <c r="Y255" s="266"/>
      <c r="Z255" s="309"/>
      <c r="AA255" s="309"/>
      <c r="AB255" s="309"/>
      <c r="AC255" s="309"/>
      <c r="AD255" s="309"/>
      <c r="AE255" s="309"/>
      <c r="AF255" s="309"/>
      <c r="AG255" s="309"/>
      <c r="AH255" s="309"/>
      <c r="AI255" s="309"/>
      <c r="AJ255" s="309"/>
      <c r="AK255" s="309"/>
      <c r="AL255" s="309"/>
      <c r="AM255" s="309"/>
      <c r="AN255" s="309"/>
      <c r="AO255" s="161"/>
      <c r="AP255" s="161"/>
      <c r="AQ255" s="161"/>
      <c r="AR255" s="161"/>
      <c r="AS255" s="161"/>
      <c r="AT255" s="161"/>
      <c r="AU255" s="161"/>
      <c r="AV255" s="161"/>
      <c r="AW255" s="161"/>
      <c r="AX255" s="161"/>
      <c r="AY255" s="161"/>
      <c r="AZ255" s="161"/>
      <c r="BA255" s="161"/>
    </row>
    <row r="256" spans="1:58" x14ac:dyDescent="0.25">
      <c r="A256" s="97"/>
      <c r="B256" s="97"/>
      <c r="C256" s="823"/>
      <c r="D256" s="709"/>
      <c r="E256" s="714"/>
      <c r="F256" s="714"/>
      <c r="G256" s="143"/>
      <c r="H256" s="196"/>
      <c r="I256" s="196"/>
      <c r="J256" s="197"/>
      <c r="K256" s="196"/>
      <c r="L256" s="196"/>
      <c r="M256" s="196"/>
      <c r="N256" s="196"/>
      <c r="O256" s="196"/>
      <c r="P256" s="196"/>
      <c r="Q256" s="266"/>
      <c r="R256" s="266"/>
      <c r="S256" s="266"/>
      <c r="T256" s="266"/>
      <c r="U256" s="266"/>
      <c r="V256" s="266"/>
      <c r="W256" s="266"/>
      <c r="X256" s="266"/>
      <c r="Y256" s="266"/>
      <c r="Z256" s="309"/>
      <c r="AA256" s="309"/>
      <c r="AB256" s="309"/>
      <c r="AC256" s="309"/>
      <c r="AD256" s="309"/>
      <c r="AE256" s="309"/>
      <c r="AF256" s="309"/>
      <c r="AG256" s="309"/>
      <c r="AH256" s="309"/>
      <c r="AI256" s="309"/>
      <c r="AJ256" s="309"/>
      <c r="AK256" s="309"/>
      <c r="AL256" s="309"/>
      <c r="AM256" s="309"/>
      <c r="AN256" s="309"/>
      <c r="AO256" s="161"/>
      <c r="AP256" s="161"/>
      <c r="AQ256" s="161"/>
      <c r="AR256" s="161"/>
      <c r="AS256" s="161"/>
      <c r="AT256" s="161"/>
      <c r="AU256" s="161"/>
      <c r="AV256" s="161"/>
      <c r="AW256" s="161"/>
      <c r="AX256" s="161"/>
      <c r="AY256" s="161"/>
      <c r="AZ256" s="161"/>
      <c r="BA256" s="161"/>
    </row>
    <row r="257" spans="1:53" x14ac:dyDescent="0.25">
      <c r="A257" s="97"/>
      <c r="B257" s="97"/>
      <c r="C257" s="823"/>
      <c r="D257" s="709"/>
      <c r="E257" s="714"/>
      <c r="F257" s="714"/>
      <c r="G257" s="143"/>
      <c r="H257" s="196"/>
      <c r="I257" s="196"/>
      <c r="J257" s="197"/>
      <c r="K257" s="196"/>
      <c r="L257" s="196"/>
      <c r="M257" s="196"/>
      <c r="N257" s="196"/>
      <c r="O257" s="196"/>
      <c r="P257" s="196"/>
      <c r="Q257" s="266"/>
      <c r="R257" s="266"/>
      <c r="S257" s="266"/>
      <c r="T257" s="266"/>
      <c r="U257" s="266"/>
      <c r="V257" s="266"/>
      <c r="W257" s="266"/>
      <c r="X257" s="266"/>
      <c r="Y257" s="266"/>
      <c r="Z257" s="309"/>
      <c r="AA257" s="309"/>
      <c r="AB257" s="309"/>
      <c r="AC257" s="309"/>
      <c r="AD257" s="309"/>
      <c r="AE257" s="309"/>
      <c r="AF257" s="309"/>
      <c r="AG257" s="309"/>
      <c r="AH257" s="309"/>
      <c r="AI257" s="309"/>
      <c r="AJ257" s="309"/>
      <c r="AK257" s="309"/>
      <c r="AL257" s="309"/>
      <c r="AM257" s="309"/>
      <c r="AN257" s="309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1"/>
      <c r="AY257" s="161"/>
      <c r="AZ257" s="161"/>
      <c r="BA257" s="161"/>
    </row>
    <row r="258" spans="1:53" x14ac:dyDescent="0.25">
      <c r="A258" s="97"/>
      <c r="B258" s="97"/>
      <c r="C258" s="823"/>
      <c r="D258" s="709"/>
      <c r="E258" s="714"/>
      <c r="F258" s="714"/>
      <c r="G258" s="143"/>
      <c r="H258" s="196"/>
      <c r="I258" s="196"/>
      <c r="J258" s="197"/>
      <c r="K258" s="196"/>
      <c r="L258" s="196"/>
      <c r="M258" s="196"/>
      <c r="N258" s="196"/>
      <c r="O258" s="196"/>
      <c r="P258" s="196"/>
      <c r="Q258" s="266"/>
      <c r="R258" s="266"/>
      <c r="S258" s="266"/>
      <c r="T258" s="266"/>
      <c r="U258" s="266"/>
      <c r="V258" s="266"/>
      <c r="W258" s="266"/>
      <c r="X258" s="266"/>
      <c r="Y258" s="266"/>
      <c r="Z258" s="309"/>
      <c r="AA258" s="309"/>
      <c r="AB258" s="309"/>
      <c r="AC258" s="309"/>
      <c r="AD258" s="309"/>
      <c r="AE258" s="309"/>
      <c r="AF258" s="309"/>
      <c r="AG258" s="309"/>
      <c r="AH258" s="309"/>
      <c r="AI258" s="309"/>
      <c r="AJ258" s="309"/>
      <c r="AK258" s="309"/>
      <c r="AL258" s="309"/>
      <c r="AM258" s="309"/>
      <c r="AN258" s="309"/>
      <c r="AO258" s="161"/>
      <c r="AP258" s="161"/>
      <c r="AQ258" s="161"/>
      <c r="AR258" s="161"/>
      <c r="AS258" s="161"/>
      <c r="AT258" s="161"/>
      <c r="AU258" s="161"/>
      <c r="AV258" s="161"/>
      <c r="AW258" s="161"/>
      <c r="AX258" s="161"/>
      <c r="AY258" s="161"/>
      <c r="AZ258" s="161"/>
      <c r="BA258" s="161"/>
    </row>
    <row r="259" spans="1:53" x14ac:dyDescent="0.25">
      <c r="A259" s="97"/>
      <c r="B259" s="97"/>
      <c r="C259" s="823"/>
      <c r="D259" s="709"/>
      <c r="E259" s="714"/>
      <c r="F259" s="714"/>
      <c r="G259" s="143"/>
      <c r="H259" s="196"/>
      <c r="I259" s="196"/>
      <c r="J259" s="197"/>
      <c r="K259" s="196"/>
      <c r="L259" s="196"/>
      <c r="M259" s="196"/>
      <c r="N259" s="196"/>
      <c r="O259" s="196"/>
      <c r="P259" s="196"/>
      <c r="Q259" s="266"/>
      <c r="R259" s="266"/>
      <c r="S259" s="266"/>
      <c r="T259" s="266"/>
      <c r="U259" s="266"/>
      <c r="V259" s="266"/>
      <c r="W259" s="266"/>
      <c r="X259" s="266"/>
      <c r="Y259" s="266"/>
      <c r="Z259" s="309"/>
      <c r="AA259" s="309"/>
      <c r="AB259" s="309"/>
      <c r="AC259" s="309"/>
      <c r="AD259" s="309"/>
      <c r="AE259" s="309"/>
      <c r="AF259" s="309"/>
      <c r="AG259" s="309"/>
      <c r="AH259" s="309"/>
      <c r="AI259" s="309"/>
      <c r="AJ259" s="309"/>
      <c r="AK259" s="309"/>
      <c r="AL259" s="309"/>
      <c r="AM259" s="309"/>
      <c r="AN259" s="309"/>
      <c r="AO259" s="161"/>
      <c r="AP259" s="161"/>
      <c r="AQ259" s="161"/>
      <c r="AR259" s="161"/>
      <c r="AS259" s="161"/>
      <c r="AT259" s="161"/>
      <c r="AU259" s="161"/>
      <c r="AV259" s="161"/>
      <c r="AW259" s="161"/>
      <c r="AX259" s="161"/>
      <c r="AY259" s="161"/>
      <c r="AZ259" s="161"/>
      <c r="BA259" s="161"/>
    </row>
    <row r="260" spans="1:53" x14ac:dyDescent="0.25">
      <c r="A260" s="97"/>
      <c r="B260" s="97"/>
      <c r="C260" s="823"/>
      <c r="D260" s="709"/>
      <c r="E260" s="714"/>
      <c r="F260" s="714"/>
      <c r="G260" s="143"/>
      <c r="H260" s="196"/>
      <c r="I260" s="196"/>
      <c r="J260" s="197"/>
      <c r="K260" s="196"/>
      <c r="L260" s="196"/>
      <c r="M260" s="196"/>
      <c r="N260" s="196"/>
      <c r="O260" s="196"/>
      <c r="P260" s="196"/>
      <c r="Q260" s="266"/>
      <c r="R260" s="266"/>
      <c r="S260" s="266"/>
      <c r="T260" s="266"/>
      <c r="U260" s="266"/>
      <c r="V260" s="266"/>
      <c r="W260" s="266"/>
      <c r="X260" s="266"/>
      <c r="Y260" s="266"/>
      <c r="Z260" s="309"/>
      <c r="AA260" s="309"/>
      <c r="AB260" s="309"/>
      <c r="AC260" s="309"/>
      <c r="AD260" s="309"/>
      <c r="AE260" s="309"/>
      <c r="AF260" s="309"/>
      <c r="AG260" s="309"/>
      <c r="AH260" s="309"/>
      <c r="AI260" s="309"/>
      <c r="AJ260" s="309"/>
      <c r="AK260" s="309"/>
      <c r="AL260" s="309"/>
      <c r="AM260" s="309"/>
      <c r="AN260" s="309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1"/>
      <c r="AY260" s="161"/>
      <c r="AZ260" s="161"/>
      <c r="BA260" s="161"/>
    </row>
    <row r="261" spans="1:53" x14ac:dyDescent="0.25">
      <c r="A261" s="97"/>
      <c r="B261" s="97"/>
      <c r="C261" s="823"/>
      <c r="D261" s="709"/>
      <c r="E261" s="714"/>
      <c r="F261" s="714"/>
      <c r="G261" s="143"/>
      <c r="H261" s="196"/>
      <c r="I261" s="196"/>
      <c r="J261" s="197"/>
      <c r="K261" s="196"/>
      <c r="L261" s="196"/>
      <c r="M261" s="196"/>
      <c r="N261" s="196"/>
      <c r="O261" s="196"/>
      <c r="P261" s="196"/>
      <c r="Q261" s="266"/>
      <c r="R261" s="266"/>
      <c r="S261" s="266"/>
      <c r="T261" s="266"/>
      <c r="U261" s="266"/>
      <c r="V261" s="266"/>
      <c r="W261" s="266"/>
      <c r="X261" s="266"/>
      <c r="Y261" s="266"/>
      <c r="Z261" s="309"/>
      <c r="AA261" s="309"/>
      <c r="AB261" s="309"/>
      <c r="AC261" s="309"/>
      <c r="AD261" s="309"/>
      <c r="AE261" s="309"/>
      <c r="AF261" s="309"/>
      <c r="AG261" s="309"/>
      <c r="AH261" s="309"/>
      <c r="AI261" s="309"/>
      <c r="AJ261" s="309"/>
      <c r="AK261" s="309"/>
      <c r="AL261" s="309"/>
      <c r="AM261" s="309"/>
      <c r="AN261" s="309"/>
      <c r="AO261" s="161"/>
      <c r="AP261" s="161"/>
      <c r="AQ261" s="161"/>
      <c r="AR261" s="161"/>
      <c r="AS261" s="161"/>
      <c r="AT261" s="161"/>
      <c r="AU261" s="161"/>
      <c r="AV261" s="161"/>
      <c r="AW261" s="161"/>
      <c r="AX261" s="161"/>
      <c r="AY261" s="161"/>
      <c r="AZ261" s="161"/>
      <c r="BA261" s="161"/>
    </row>
    <row r="262" spans="1:53" x14ac:dyDescent="0.25">
      <c r="A262" s="97"/>
      <c r="B262" s="97"/>
      <c r="C262" s="823"/>
      <c r="D262" s="709"/>
      <c r="E262" s="714"/>
      <c r="F262" s="714"/>
      <c r="G262" s="143"/>
      <c r="H262" s="196"/>
      <c r="I262" s="196"/>
      <c r="J262" s="197"/>
      <c r="K262" s="196"/>
      <c r="L262" s="196"/>
      <c r="M262" s="196"/>
      <c r="N262" s="196"/>
      <c r="O262" s="196"/>
      <c r="P262" s="196"/>
      <c r="Q262" s="266"/>
      <c r="R262" s="266"/>
      <c r="S262" s="266"/>
      <c r="T262" s="266"/>
      <c r="U262" s="266"/>
      <c r="V262" s="266"/>
      <c r="W262" s="266"/>
      <c r="X262" s="266"/>
      <c r="Y262" s="266"/>
      <c r="Z262" s="309"/>
      <c r="AA262" s="309"/>
      <c r="AB262" s="309"/>
      <c r="AC262" s="309"/>
      <c r="AD262" s="309"/>
      <c r="AE262" s="309"/>
      <c r="AF262" s="309"/>
      <c r="AG262" s="309"/>
      <c r="AH262" s="309"/>
      <c r="AI262" s="309"/>
      <c r="AJ262" s="309"/>
      <c r="AK262" s="309"/>
      <c r="AL262" s="309"/>
      <c r="AM262" s="309"/>
      <c r="AN262" s="309"/>
      <c r="AO262" s="161"/>
      <c r="AP262" s="161"/>
      <c r="AQ262" s="161"/>
      <c r="AR262" s="161"/>
      <c r="AS262" s="161"/>
      <c r="AT262" s="161"/>
      <c r="AU262" s="161"/>
      <c r="AV262" s="161"/>
      <c r="AW262" s="161"/>
      <c r="AX262" s="161"/>
      <c r="AY262" s="161"/>
      <c r="AZ262" s="161"/>
      <c r="BA262" s="161"/>
    </row>
    <row r="263" spans="1:53" x14ac:dyDescent="0.25">
      <c r="A263" s="97"/>
      <c r="B263" s="97"/>
      <c r="C263" s="823"/>
      <c r="D263" s="709"/>
      <c r="E263" s="714"/>
      <c r="F263" s="714"/>
      <c r="G263" s="143"/>
      <c r="H263" s="196"/>
      <c r="I263" s="196"/>
      <c r="J263" s="197"/>
      <c r="K263" s="196"/>
      <c r="L263" s="196"/>
      <c r="M263" s="196"/>
      <c r="N263" s="196"/>
      <c r="O263" s="196"/>
      <c r="P263" s="196"/>
      <c r="Q263" s="266"/>
      <c r="R263" s="266"/>
      <c r="S263" s="266"/>
      <c r="T263" s="266"/>
      <c r="U263" s="266"/>
      <c r="V263" s="266"/>
      <c r="W263" s="266"/>
      <c r="X263" s="266"/>
      <c r="Y263" s="266"/>
      <c r="Z263" s="309"/>
      <c r="AA263" s="309"/>
      <c r="AB263" s="309"/>
      <c r="AC263" s="309"/>
      <c r="AD263" s="309"/>
      <c r="AE263" s="309"/>
      <c r="AF263" s="309"/>
      <c r="AG263" s="309"/>
      <c r="AH263" s="309"/>
      <c r="AI263" s="309"/>
      <c r="AJ263" s="309"/>
      <c r="AK263" s="309"/>
      <c r="AL263" s="309"/>
      <c r="AM263" s="309"/>
      <c r="AN263" s="309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61"/>
      <c r="AY263" s="161"/>
      <c r="AZ263" s="161"/>
      <c r="BA263" s="161"/>
    </row>
    <row r="264" spans="1:53" x14ac:dyDescent="0.25">
      <c r="A264" s="97"/>
      <c r="B264" s="97"/>
      <c r="C264" s="823"/>
      <c r="D264" s="709"/>
      <c r="E264" s="714"/>
      <c r="F264" s="714"/>
      <c r="G264" s="143"/>
      <c r="H264" s="196"/>
      <c r="I264" s="196"/>
      <c r="J264" s="197"/>
      <c r="K264" s="196"/>
      <c r="L264" s="196"/>
      <c r="M264" s="196"/>
      <c r="N264" s="196"/>
      <c r="O264" s="196"/>
      <c r="P264" s="196"/>
      <c r="Q264" s="266"/>
      <c r="R264" s="266"/>
      <c r="S264" s="266"/>
      <c r="T264" s="266"/>
      <c r="U264" s="266"/>
      <c r="V264" s="266"/>
      <c r="W264" s="266"/>
      <c r="X264" s="266"/>
      <c r="Y264" s="266"/>
      <c r="Z264" s="309"/>
      <c r="AA264" s="309"/>
      <c r="AB264" s="309"/>
      <c r="AC264" s="309"/>
      <c r="AD264" s="309"/>
      <c r="AE264" s="309"/>
      <c r="AF264" s="309"/>
      <c r="AG264" s="309"/>
      <c r="AH264" s="309"/>
      <c r="AI264" s="309"/>
      <c r="AJ264" s="309"/>
      <c r="AK264" s="309"/>
      <c r="AL264" s="309"/>
      <c r="AM264" s="309"/>
      <c r="AN264" s="309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61"/>
      <c r="AY264" s="161"/>
      <c r="AZ264" s="161"/>
      <c r="BA264" s="161"/>
    </row>
    <row r="265" spans="1:53" x14ac:dyDescent="0.25">
      <c r="A265" s="97"/>
      <c r="B265" s="97"/>
      <c r="C265" s="823"/>
      <c r="D265" s="709"/>
      <c r="E265" s="714"/>
      <c r="F265" s="714"/>
      <c r="G265" s="143"/>
      <c r="H265" s="196"/>
      <c r="I265" s="196"/>
      <c r="J265" s="197"/>
      <c r="K265" s="196"/>
      <c r="L265" s="196"/>
      <c r="M265" s="196"/>
      <c r="N265" s="196"/>
      <c r="O265" s="196"/>
      <c r="P265" s="196"/>
      <c r="Q265" s="266"/>
      <c r="R265" s="266"/>
      <c r="S265" s="266"/>
      <c r="T265" s="266"/>
      <c r="U265" s="266"/>
      <c r="V265" s="266"/>
      <c r="W265" s="266"/>
      <c r="X265" s="266"/>
      <c r="Y265" s="266"/>
      <c r="Z265" s="309"/>
      <c r="AA265" s="309"/>
      <c r="AB265" s="309"/>
      <c r="AC265" s="309"/>
      <c r="AD265" s="309"/>
      <c r="AE265" s="309"/>
      <c r="AF265" s="309"/>
      <c r="AG265" s="309"/>
      <c r="AH265" s="309"/>
      <c r="AI265" s="309"/>
      <c r="AJ265" s="309"/>
      <c r="AK265" s="309"/>
      <c r="AL265" s="309"/>
      <c r="AM265" s="309"/>
      <c r="AN265" s="309"/>
      <c r="AO265" s="161"/>
      <c r="AP265" s="161"/>
      <c r="AQ265" s="161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</row>
    <row r="266" spans="1:53" x14ac:dyDescent="0.25">
      <c r="A266" s="97"/>
      <c r="B266" s="97"/>
      <c r="C266" s="823"/>
      <c r="D266" s="709"/>
      <c r="E266" s="714"/>
      <c r="F266" s="714"/>
      <c r="G266" s="143"/>
      <c r="H266" s="196"/>
      <c r="I266" s="196"/>
      <c r="J266" s="197"/>
      <c r="K266" s="196"/>
      <c r="L266" s="196"/>
      <c r="M266" s="196"/>
      <c r="N266" s="196"/>
      <c r="O266" s="196"/>
      <c r="P266" s="196"/>
      <c r="Q266" s="266"/>
      <c r="R266" s="266"/>
      <c r="S266" s="266"/>
      <c r="T266" s="266"/>
      <c r="U266" s="266"/>
      <c r="V266" s="266"/>
      <c r="W266" s="266"/>
      <c r="X266" s="266"/>
      <c r="Y266" s="266"/>
      <c r="Z266" s="309"/>
      <c r="AA266" s="309"/>
      <c r="AB266" s="309"/>
      <c r="AC266" s="309"/>
      <c r="AD266" s="309"/>
      <c r="AE266" s="309"/>
      <c r="AF266" s="309"/>
      <c r="AG266" s="309"/>
      <c r="AH266" s="309"/>
      <c r="AI266" s="309"/>
      <c r="AJ266" s="309"/>
      <c r="AK266" s="309"/>
      <c r="AL266" s="309"/>
      <c r="AM266" s="309"/>
      <c r="AN266" s="309"/>
      <c r="AO266" s="161"/>
      <c r="AP266" s="161"/>
      <c r="AQ266" s="161"/>
      <c r="AR266" s="161"/>
      <c r="AS266" s="161"/>
      <c r="AT266" s="161"/>
      <c r="AU266" s="161"/>
      <c r="AV266" s="161"/>
      <c r="AW266" s="161"/>
      <c r="AX266" s="161"/>
      <c r="AY266" s="161"/>
      <c r="AZ266" s="161"/>
      <c r="BA266" s="161"/>
    </row>
    <row r="267" spans="1:53" x14ac:dyDescent="0.25">
      <c r="A267" s="97"/>
      <c r="B267" s="97"/>
      <c r="C267" s="823"/>
      <c r="D267" s="709"/>
      <c r="E267" s="714"/>
      <c r="F267" s="714"/>
      <c r="G267" s="143"/>
      <c r="H267" s="196"/>
      <c r="I267" s="196"/>
      <c r="J267" s="197"/>
      <c r="K267" s="196"/>
      <c r="L267" s="196"/>
      <c r="M267" s="196"/>
      <c r="N267" s="196"/>
      <c r="O267" s="196"/>
      <c r="P267" s="196"/>
      <c r="Q267" s="266"/>
      <c r="R267" s="266"/>
      <c r="S267" s="266"/>
      <c r="T267" s="266"/>
      <c r="U267" s="266"/>
      <c r="V267" s="266"/>
      <c r="W267" s="266"/>
      <c r="X267" s="266"/>
      <c r="Y267" s="266"/>
      <c r="Z267" s="309"/>
      <c r="AA267" s="309"/>
      <c r="AB267" s="309"/>
      <c r="AC267" s="309"/>
      <c r="AD267" s="309"/>
      <c r="AE267" s="309"/>
      <c r="AF267" s="309"/>
      <c r="AG267" s="309"/>
      <c r="AH267" s="309"/>
      <c r="AI267" s="309"/>
      <c r="AJ267" s="309"/>
      <c r="AK267" s="309"/>
      <c r="AL267" s="309"/>
      <c r="AM267" s="309"/>
      <c r="AN267" s="309"/>
      <c r="AO267" s="161"/>
      <c r="AP267" s="161"/>
      <c r="AQ267" s="161"/>
      <c r="AR267" s="161"/>
      <c r="AS267" s="161"/>
      <c r="AT267" s="161"/>
      <c r="AU267" s="161"/>
      <c r="AV267" s="161"/>
      <c r="AW267" s="161"/>
      <c r="AX267" s="161"/>
      <c r="AY267" s="161"/>
      <c r="AZ267" s="161"/>
      <c r="BA267" s="161"/>
    </row>
    <row r="268" spans="1:53" x14ac:dyDescent="0.25">
      <c r="A268" s="97"/>
      <c r="B268" s="97"/>
      <c r="C268" s="823"/>
      <c r="D268" s="709"/>
      <c r="E268" s="714"/>
      <c r="F268" s="714"/>
      <c r="G268" s="143"/>
      <c r="H268" s="196"/>
      <c r="I268" s="196"/>
      <c r="J268" s="197"/>
      <c r="K268" s="196"/>
      <c r="L268" s="196"/>
      <c r="M268" s="196"/>
      <c r="N268" s="196"/>
      <c r="O268" s="196"/>
      <c r="P268" s="196"/>
      <c r="Q268" s="266"/>
      <c r="R268" s="266"/>
      <c r="S268" s="266"/>
      <c r="T268" s="266"/>
      <c r="U268" s="266"/>
      <c r="V268" s="266"/>
      <c r="W268" s="266"/>
      <c r="X268" s="266"/>
      <c r="Y268" s="266"/>
      <c r="Z268" s="309"/>
      <c r="AA268" s="309"/>
      <c r="AB268" s="309"/>
      <c r="AC268" s="309"/>
      <c r="AD268" s="309"/>
      <c r="AE268" s="309"/>
      <c r="AF268" s="309"/>
      <c r="AG268" s="309"/>
      <c r="AH268" s="309"/>
      <c r="AI268" s="309"/>
      <c r="AJ268" s="309"/>
      <c r="AK268" s="309"/>
      <c r="AL268" s="309"/>
      <c r="AM268" s="309"/>
      <c r="AN268" s="309"/>
      <c r="AO268" s="161"/>
      <c r="AP268" s="161"/>
      <c r="AQ268" s="161"/>
      <c r="AR268" s="161"/>
      <c r="AS268" s="161"/>
      <c r="AT268" s="161"/>
      <c r="AU268" s="161"/>
      <c r="AV268" s="161"/>
      <c r="AW268" s="161"/>
      <c r="AX268" s="161"/>
      <c r="AY268" s="161"/>
      <c r="AZ268" s="161"/>
      <c r="BA268" s="161"/>
    </row>
    <row r="269" spans="1:53" x14ac:dyDescent="0.25">
      <c r="A269" s="97"/>
      <c r="B269" s="97"/>
      <c r="C269" s="823"/>
      <c r="D269" s="709"/>
      <c r="E269" s="714"/>
      <c r="F269" s="714"/>
      <c r="G269" s="143"/>
      <c r="H269" s="196"/>
      <c r="I269" s="196"/>
      <c r="J269" s="197"/>
      <c r="K269" s="196"/>
      <c r="L269" s="196"/>
      <c r="M269" s="196"/>
      <c r="N269" s="196"/>
      <c r="O269" s="196"/>
      <c r="P269" s="196"/>
      <c r="Q269" s="266"/>
      <c r="R269" s="266"/>
      <c r="S269" s="266"/>
      <c r="T269" s="266"/>
      <c r="U269" s="266"/>
      <c r="V269" s="266"/>
      <c r="W269" s="266"/>
      <c r="X269" s="266"/>
      <c r="Y269" s="266"/>
      <c r="Z269" s="309"/>
      <c r="AA269" s="309"/>
      <c r="AB269" s="309"/>
      <c r="AC269" s="309"/>
      <c r="AD269" s="309"/>
      <c r="AE269" s="309"/>
      <c r="AF269" s="309"/>
      <c r="AG269" s="309"/>
      <c r="AH269" s="309"/>
      <c r="AI269" s="309"/>
      <c r="AJ269" s="309"/>
      <c r="AK269" s="309"/>
      <c r="AL269" s="309"/>
      <c r="AM269" s="309"/>
      <c r="AN269" s="309"/>
      <c r="AO269" s="161"/>
      <c r="AP269" s="161"/>
      <c r="AQ269" s="161"/>
      <c r="AR269" s="161"/>
      <c r="AS269" s="161"/>
      <c r="AT269" s="161"/>
      <c r="AU269" s="161"/>
      <c r="AV269" s="161"/>
      <c r="AW269" s="161"/>
      <c r="AX269" s="161"/>
      <c r="AY269" s="161"/>
      <c r="AZ269" s="161"/>
      <c r="BA269" s="161"/>
    </row>
    <row r="270" spans="1:53" x14ac:dyDescent="0.25">
      <c r="A270" s="97"/>
      <c r="B270" s="97"/>
      <c r="C270" s="823"/>
      <c r="D270" s="709"/>
      <c r="E270" s="714"/>
      <c r="F270" s="714"/>
      <c r="G270" s="143"/>
      <c r="H270" s="196"/>
      <c r="I270" s="196"/>
      <c r="J270" s="197"/>
      <c r="K270" s="196"/>
      <c r="L270" s="196"/>
      <c r="M270" s="196"/>
      <c r="N270" s="196"/>
      <c r="O270" s="196"/>
      <c r="P270" s="196"/>
      <c r="Q270" s="266"/>
      <c r="R270" s="266"/>
      <c r="S270" s="266"/>
      <c r="T270" s="266"/>
      <c r="U270" s="266"/>
      <c r="V270" s="266"/>
      <c r="W270" s="266"/>
      <c r="X270" s="266"/>
      <c r="Y270" s="266"/>
      <c r="Z270" s="309"/>
      <c r="AA270" s="309"/>
      <c r="AB270" s="309"/>
      <c r="AC270" s="309"/>
      <c r="AD270" s="309"/>
      <c r="AE270" s="309"/>
      <c r="AF270" s="309"/>
      <c r="AG270" s="309"/>
      <c r="AH270" s="309"/>
      <c r="AI270" s="309"/>
      <c r="AJ270" s="309"/>
      <c r="AK270" s="309"/>
      <c r="AL270" s="309"/>
      <c r="AM270" s="309"/>
      <c r="AN270" s="309"/>
      <c r="AO270" s="161"/>
      <c r="AP270" s="161"/>
      <c r="AQ270" s="161"/>
      <c r="AR270" s="161"/>
      <c r="AS270" s="161"/>
      <c r="AT270" s="161"/>
      <c r="AU270" s="161"/>
      <c r="AV270" s="161"/>
      <c r="AW270" s="161"/>
      <c r="AX270" s="161"/>
      <c r="AY270" s="161"/>
      <c r="AZ270" s="161"/>
      <c r="BA270" s="161"/>
    </row>
    <row r="271" spans="1:53" x14ac:dyDescent="0.25">
      <c r="A271" s="97"/>
      <c r="B271" s="97"/>
      <c r="C271" s="823"/>
      <c r="D271" s="709"/>
      <c r="E271" s="714"/>
      <c r="F271" s="714"/>
      <c r="G271" s="143"/>
      <c r="H271" s="196"/>
      <c r="I271" s="196"/>
      <c r="J271" s="197"/>
      <c r="K271" s="196"/>
      <c r="L271" s="196"/>
      <c r="M271" s="196"/>
      <c r="N271" s="196"/>
      <c r="O271" s="196"/>
      <c r="P271" s="196"/>
      <c r="Q271" s="266"/>
      <c r="R271" s="266"/>
      <c r="S271" s="266"/>
      <c r="T271" s="266"/>
      <c r="U271" s="266"/>
      <c r="V271" s="266"/>
      <c r="W271" s="266"/>
      <c r="X271" s="266"/>
      <c r="Y271" s="266"/>
      <c r="Z271" s="309"/>
      <c r="AA271" s="309"/>
      <c r="AB271" s="309"/>
      <c r="AC271" s="309"/>
      <c r="AD271" s="309"/>
      <c r="AE271" s="309"/>
      <c r="AF271" s="309"/>
      <c r="AG271" s="309"/>
      <c r="AH271" s="309"/>
      <c r="AI271" s="309"/>
      <c r="AJ271" s="309"/>
      <c r="AK271" s="309"/>
      <c r="AL271" s="309"/>
      <c r="AM271" s="309"/>
      <c r="AN271" s="309"/>
      <c r="AO271" s="161"/>
      <c r="AP271" s="161"/>
      <c r="AQ271" s="161"/>
      <c r="AR271" s="161"/>
      <c r="AS271" s="161"/>
      <c r="AT271" s="161"/>
      <c r="AU271" s="161"/>
      <c r="AV271" s="161"/>
      <c r="AW271" s="161"/>
      <c r="AX271" s="161"/>
      <c r="AY271" s="161"/>
      <c r="AZ271" s="161"/>
      <c r="BA271" s="161"/>
    </row>
    <row r="272" spans="1:53" x14ac:dyDescent="0.25">
      <c r="A272" s="97"/>
      <c r="B272" s="97"/>
      <c r="C272" s="823"/>
      <c r="D272" s="709"/>
      <c r="E272" s="714"/>
      <c r="F272" s="714"/>
      <c r="G272" s="143"/>
      <c r="H272" s="196"/>
      <c r="I272" s="196"/>
      <c r="J272" s="197"/>
      <c r="K272" s="196"/>
      <c r="L272" s="196"/>
      <c r="M272" s="196"/>
      <c r="N272" s="196"/>
      <c r="O272" s="196"/>
      <c r="P272" s="196"/>
      <c r="Q272" s="266"/>
      <c r="R272" s="266"/>
      <c r="S272" s="266"/>
      <c r="T272" s="266"/>
      <c r="U272" s="266"/>
      <c r="V272" s="266"/>
      <c r="W272" s="266"/>
      <c r="X272" s="266"/>
      <c r="Y272" s="266"/>
      <c r="Z272" s="309"/>
      <c r="AA272" s="309"/>
      <c r="AB272" s="309"/>
      <c r="AC272" s="309"/>
      <c r="AD272" s="309"/>
      <c r="AE272" s="309"/>
      <c r="AF272" s="309"/>
      <c r="AG272" s="309"/>
      <c r="AH272" s="309"/>
      <c r="AI272" s="309"/>
      <c r="AJ272" s="309"/>
      <c r="AK272" s="309"/>
      <c r="AL272" s="309"/>
      <c r="AM272" s="309"/>
      <c r="AN272" s="309"/>
      <c r="AO272" s="161"/>
      <c r="AP272" s="161"/>
      <c r="AQ272" s="161"/>
      <c r="AR272" s="161"/>
      <c r="AS272" s="161"/>
      <c r="AT272" s="161"/>
      <c r="AU272" s="161"/>
      <c r="AV272" s="161"/>
      <c r="AW272" s="161"/>
      <c r="AX272" s="161"/>
      <c r="AY272" s="161"/>
      <c r="AZ272" s="161"/>
      <c r="BA272" s="161"/>
    </row>
    <row r="273" spans="1:53" x14ac:dyDescent="0.25">
      <c r="A273" s="97"/>
      <c r="B273" s="97"/>
      <c r="C273" s="823"/>
      <c r="D273" s="709"/>
      <c r="E273" s="714"/>
      <c r="F273" s="714"/>
      <c r="G273" s="143"/>
      <c r="H273" s="196"/>
      <c r="I273" s="196"/>
      <c r="J273" s="197"/>
      <c r="K273" s="196"/>
      <c r="L273" s="196"/>
      <c r="M273" s="196"/>
      <c r="N273" s="196"/>
      <c r="O273" s="196"/>
      <c r="P273" s="196"/>
      <c r="Q273" s="266"/>
      <c r="R273" s="266"/>
      <c r="S273" s="266"/>
      <c r="T273" s="266"/>
      <c r="U273" s="266"/>
      <c r="V273" s="266"/>
      <c r="W273" s="266"/>
      <c r="X273" s="266"/>
      <c r="Y273" s="266"/>
      <c r="Z273" s="309"/>
      <c r="AA273" s="309"/>
      <c r="AB273" s="309"/>
      <c r="AC273" s="309"/>
      <c r="AD273" s="309"/>
      <c r="AE273" s="309"/>
      <c r="AF273" s="309"/>
      <c r="AG273" s="309"/>
      <c r="AH273" s="309"/>
      <c r="AI273" s="309"/>
      <c r="AJ273" s="309"/>
      <c r="AK273" s="309"/>
      <c r="AL273" s="309"/>
      <c r="AM273" s="309"/>
      <c r="AN273" s="309"/>
      <c r="AO273" s="161"/>
      <c r="AP273" s="161"/>
      <c r="AQ273" s="161"/>
      <c r="AR273" s="161"/>
      <c r="AS273" s="161"/>
      <c r="AT273" s="161"/>
      <c r="AU273" s="161"/>
      <c r="AV273" s="161"/>
      <c r="AW273" s="161"/>
      <c r="AX273" s="161"/>
      <c r="AY273" s="161"/>
      <c r="AZ273" s="161"/>
      <c r="BA273" s="161"/>
    </row>
    <row r="274" spans="1:53" x14ac:dyDescent="0.25">
      <c r="A274" s="97"/>
      <c r="B274" s="97"/>
      <c r="C274" s="823"/>
      <c r="D274" s="709"/>
      <c r="E274" s="714"/>
      <c r="F274" s="714"/>
      <c r="G274" s="143"/>
      <c r="H274" s="196"/>
      <c r="I274" s="196"/>
      <c r="J274" s="197"/>
      <c r="K274" s="196"/>
      <c r="L274" s="196"/>
      <c r="M274" s="196"/>
      <c r="N274" s="196"/>
      <c r="O274" s="196"/>
      <c r="P274" s="196"/>
      <c r="Q274" s="266"/>
      <c r="R274" s="266"/>
      <c r="S274" s="266"/>
      <c r="T274" s="266"/>
      <c r="U274" s="266"/>
      <c r="V274" s="266"/>
      <c r="W274" s="266"/>
      <c r="X274" s="266"/>
      <c r="Y274" s="266"/>
      <c r="Z274" s="309"/>
      <c r="AA274" s="309"/>
      <c r="AB274" s="309"/>
      <c r="AC274" s="309"/>
      <c r="AD274" s="309"/>
      <c r="AE274" s="309"/>
      <c r="AF274" s="309"/>
      <c r="AG274" s="309"/>
      <c r="AH274" s="309"/>
      <c r="AI274" s="309"/>
      <c r="AJ274" s="309"/>
      <c r="AK274" s="309"/>
      <c r="AL274" s="309"/>
      <c r="AM274" s="309"/>
      <c r="AN274" s="309"/>
      <c r="AO274" s="161"/>
      <c r="AP274" s="161"/>
      <c r="AQ274" s="161"/>
      <c r="AR274" s="161"/>
      <c r="AS274" s="161"/>
      <c r="AT274" s="161"/>
      <c r="AU274" s="161"/>
      <c r="AV274" s="161"/>
      <c r="AW274" s="161"/>
      <c r="AX274" s="161"/>
      <c r="AY274" s="161"/>
      <c r="AZ274" s="161"/>
      <c r="BA274" s="161"/>
    </row>
    <row r="275" spans="1:53" x14ac:dyDescent="0.25">
      <c r="A275" s="97"/>
      <c r="B275" s="97"/>
      <c r="C275" s="823"/>
      <c r="D275" s="709"/>
      <c r="E275" s="714"/>
      <c r="F275" s="714"/>
      <c r="G275" s="143"/>
      <c r="H275" s="196"/>
      <c r="I275" s="196"/>
      <c r="J275" s="197"/>
      <c r="K275" s="196"/>
      <c r="L275" s="196"/>
      <c r="M275" s="196"/>
      <c r="N275" s="196"/>
      <c r="O275" s="196"/>
      <c r="P275" s="196"/>
      <c r="Q275" s="266"/>
      <c r="R275" s="266"/>
      <c r="S275" s="266"/>
      <c r="T275" s="266"/>
      <c r="U275" s="266"/>
      <c r="V275" s="266"/>
      <c r="W275" s="266"/>
      <c r="X275" s="266"/>
      <c r="Y275" s="266"/>
      <c r="Z275" s="309"/>
      <c r="AA275" s="309"/>
      <c r="AB275" s="309"/>
      <c r="AC275" s="309"/>
      <c r="AD275" s="309"/>
      <c r="AE275" s="309"/>
      <c r="AF275" s="309"/>
      <c r="AG275" s="309"/>
      <c r="AH275" s="309"/>
      <c r="AI275" s="309"/>
      <c r="AJ275" s="309"/>
      <c r="AK275" s="309"/>
      <c r="AL275" s="309"/>
      <c r="AM275" s="309"/>
      <c r="AN275" s="309"/>
      <c r="AO275" s="161"/>
      <c r="AP275" s="161"/>
      <c r="AQ275" s="161"/>
      <c r="AR275" s="161"/>
      <c r="AS275" s="161"/>
      <c r="AT275" s="161"/>
      <c r="AU275" s="161"/>
      <c r="AV275" s="161"/>
      <c r="AW275" s="161"/>
      <c r="AX275" s="161"/>
      <c r="AY275" s="161"/>
      <c r="AZ275" s="161"/>
      <c r="BA275" s="161"/>
    </row>
    <row r="276" spans="1:53" x14ac:dyDescent="0.25">
      <c r="A276" s="97"/>
      <c r="B276" s="97"/>
      <c r="C276" s="823"/>
      <c r="D276" s="709"/>
      <c r="E276" s="714"/>
      <c r="F276" s="714"/>
      <c r="G276" s="143"/>
      <c r="H276" s="196"/>
      <c r="I276" s="196"/>
      <c r="J276" s="197"/>
      <c r="K276" s="196"/>
      <c r="L276" s="196"/>
      <c r="M276" s="196"/>
      <c r="N276" s="196"/>
      <c r="O276" s="196"/>
      <c r="P276" s="196"/>
      <c r="Q276" s="266"/>
      <c r="R276" s="266"/>
      <c r="S276" s="266"/>
      <c r="T276" s="266"/>
      <c r="U276" s="266"/>
      <c r="V276" s="266"/>
      <c r="W276" s="266"/>
      <c r="X276" s="266"/>
      <c r="Y276" s="266"/>
      <c r="Z276" s="309"/>
      <c r="AA276" s="309"/>
      <c r="AB276" s="309"/>
      <c r="AC276" s="309"/>
      <c r="AD276" s="309"/>
      <c r="AE276" s="309"/>
      <c r="AF276" s="309"/>
      <c r="AG276" s="309"/>
      <c r="AH276" s="309"/>
      <c r="AI276" s="309"/>
      <c r="AJ276" s="309"/>
      <c r="AK276" s="309"/>
      <c r="AL276" s="309"/>
      <c r="AM276" s="309"/>
      <c r="AN276" s="309"/>
      <c r="AO276" s="161"/>
      <c r="AP276" s="161"/>
      <c r="AQ276" s="161"/>
      <c r="AR276" s="161"/>
      <c r="AS276" s="161"/>
      <c r="AT276" s="161"/>
      <c r="AU276" s="161"/>
      <c r="AV276" s="161"/>
      <c r="AW276" s="161"/>
      <c r="AX276" s="161"/>
      <c r="AY276" s="161"/>
      <c r="AZ276" s="161"/>
      <c r="BA276" s="161"/>
    </row>
    <row r="277" spans="1:53" x14ac:dyDescent="0.25">
      <c r="A277" s="97"/>
      <c r="B277" s="97"/>
      <c r="C277" s="823"/>
      <c r="D277" s="709"/>
      <c r="E277" s="714"/>
      <c r="F277" s="714"/>
      <c r="G277" s="143"/>
      <c r="H277" s="196"/>
      <c r="I277" s="196"/>
      <c r="J277" s="197"/>
      <c r="K277" s="196"/>
      <c r="L277" s="196"/>
      <c r="M277" s="196"/>
      <c r="N277" s="196"/>
      <c r="O277" s="196"/>
      <c r="P277" s="196"/>
      <c r="Q277" s="266"/>
      <c r="R277" s="266"/>
      <c r="S277" s="266"/>
      <c r="T277" s="266"/>
      <c r="U277" s="266"/>
      <c r="V277" s="266"/>
      <c r="W277" s="266"/>
      <c r="X277" s="266"/>
      <c r="Y277" s="266"/>
      <c r="Z277" s="309"/>
      <c r="AA277" s="309"/>
      <c r="AB277" s="309"/>
      <c r="AC277" s="309"/>
      <c r="AD277" s="309"/>
      <c r="AE277" s="309"/>
      <c r="AF277" s="309"/>
      <c r="AG277" s="309"/>
      <c r="AH277" s="309"/>
      <c r="AI277" s="309"/>
      <c r="AJ277" s="309"/>
      <c r="AK277" s="309"/>
      <c r="AL277" s="309"/>
      <c r="AM277" s="309"/>
      <c r="AN277" s="309"/>
      <c r="AO277" s="161"/>
      <c r="AP277" s="161"/>
      <c r="AQ277" s="161"/>
      <c r="AR277" s="161"/>
      <c r="AS277" s="161"/>
      <c r="AT277" s="161"/>
      <c r="AU277" s="161"/>
      <c r="AV277" s="161"/>
      <c r="AW277" s="161"/>
      <c r="AX277" s="161"/>
      <c r="AY277" s="161"/>
      <c r="AZ277" s="161"/>
      <c r="BA277" s="161"/>
    </row>
    <row r="278" spans="1:53" x14ac:dyDescent="0.25">
      <c r="A278" s="97"/>
      <c r="B278" s="97"/>
      <c r="C278" s="823"/>
      <c r="D278" s="709"/>
      <c r="E278" s="714"/>
      <c r="F278" s="714"/>
      <c r="G278" s="143"/>
      <c r="H278" s="196"/>
      <c r="I278" s="196"/>
      <c r="J278" s="197"/>
      <c r="K278" s="196"/>
      <c r="L278" s="196"/>
      <c r="M278" s="196"/>
      <c r="N278" s="196"/>
      <c r="O278" s="196"/>
      <c r="P278" s="196"/>
      <c r="Q278" s="266"/>
      <c r="R278" s="266"/>
      <c r="S278" s="266"/>
      <c r="T278" s="266"/>
      <c r="U278" s="266"/>
      <c r="V278" s="266"/>
      <c r="W278" s="266"/>
      <c r="X278" s="266"/>
      <c r="Y278" s="266"/>
      <c r="Z278" s="309"/>
      <c r="AA278" s="309"/>
      <c r="AB278" s="309"/>
      <c r="AC278" s="309"/>
      <c r="AD278" s="309"/>
      <c r="AE278" s="309"/>
      <c r="AF278" s="309"/>
      <c r="AG278" s="309"/>
      <c r="AH278" s="309"/>
      <c r="AI278" s="309"/>
      <c r="AJ278" s="309"/>
      <c r="AK278" s="309"/>
      <c r="AL278" s="309"/>
      <c r="AM278" s="309"/>
      <c r="AN278" s="309"/>
      <c r="AO278" s="161"/>
      <c r="AP278" s="161"/>
      <c r="AQ278" s="161"/>
      <c r="AR278" s="161"/>
      <c r="AS278" s="161"/>
      <c r="AT278" s="161"/>
      <c r="AU278" s="161"/>
      <c r="AV278" s="161"/>
      <c r="AW278" s="161"/>
      <c r="AX278" s="161"/>
      <c r="AY278" s="161"/>
      <c r="AZ278" s="161"/>
      <c r="BA278" s="161"/>
    </row>
    <row r="279" spans="1:53" x14ac:dyDescent="0.25">
      <c r="A279" s="97"/>
      <c r="B279" s="97"/>
      <c r="C279" s="823"/>
      <c r="D279" s="709"/>
      <c r="E279" s="714"/>
      <c r="F279" s="714"/>
      <c r="G279" s="143"/>
      <c r="H279" s="196"/>
      <c r="I279" s="196"/>
      <c r="J279" s="197"/>
      <c r="K279" s="196"/>
      <c r="L279" s="196"/>
      <c r="M279" s="196"/>
      <c r="N279" s="196"/>
      <c r="O279" s="196"/>
      <c r="P279" s="196"/>
      <c r="Q279" s="266"/>
      <c r="R279" s="266"/>
      <c r="S279" s="266"/>
      <c r="T279" s="266"/>
      <c r="U279" s="266"/>
      <c r="V279" s="266"/>
      <c r="W279" s="266"/>
      <c r="X279" s="266"/>
      <c r="Y279" s="266"/>
      <c r="Z279" s="309"/>
      <c r="AA279" s="309"/>
      <c r="AB279" s="309"/>
      <c r="AC279" s="309"/>
      <c r="AD279" s="309"/>
      <c r="AE279" s="309"/>
      <c r="AF279" s="309"/>
      <c r="AG279" s="309"/>
      <c r="AH279" s="309"/>
      <c r="AI279" s="309"/>
      <c r="AJ279" s="309"/>
      <c r="AK279" s="309"/>
      <c r="AL279" s="309"/>
      <c r="AM279" s="309"/>
      <c r="AN279" s="309"/>
      <c r="AO279" s="161"/>
      <c r="AP279" s="161"/>
      <c r="AQ279" s="161"/>
      <c r="AR279" s="161"/>
      <c r="AS279" s="161"/>
      <c r="AT279" s="161"/>
      <c r="AU279" s="161"/>
      <c r="AV279" s="161"/>
      <c r="AW279" s="161"/>
      <c r="AX279" s="161"/>
      <c r="AY279" s="161"/>
      <c r="AZ279" s="161"/>
      <c r="BA279" s="161"/>
    </row>
    <row r="280" spans="1:53" x14ac:dyDescent="0.25">
      <c r="A280" s="97"/>
      <c r="B280" s="97"/>
      <c r="C280" s="823"/>
      <c r="D280" s="709"/>
      <c r="E280" s="714"/>
      <c r="F280" s="714"/>
      <c r="G280" s="143"/>
      <c r="H280" s="196"/>
      <c r="I280" s="196"/>
      <c r="J280" s="197"/>
      <c r="K280" s="196"/>
      <c r="L280" s="196"/>
      <c r="M280" s="196"/>
      <c r="N280" s="196"/>
      <c r="O280" s="196"/>
      <c r="P280" s="196"/>
      <c r="Q280" s="266"/>
      <c r="R280" s="266"/>
      <c r="S280" s="266"/>
      <c r="T280" s="266"/>
      <c r="U280" s="266"/>
      <c r="V280" s="266"/>
      <c r="W280" s="266"/>
      <c r="X280" s="266"/>
      <c r="Y280" s="266"/>
      <c r="Z280" s="309"/>
      <c r="AA280" s="309"/>
      <c r="AB280" s="309"/>
      <c r="AC280" s="309"/>
      <c r="AD280" s="309"/>
      <c r="AE280" s="309"/>
      <c r="AF280" s="309"/>
      <c r="AG280" s="309"/>
      <c r="AH280" s="309"/>
      <c r="AI280" s="309"/>
      <c r="AJ280" s="309"/>
      <c r="AK280" s="309"/>
      <c r="AL280" s="309"/>
      <c r="AM280" s="309"/>
      <c r="AN280" s="309"/>
      <c r="AO280" s="161"/>
      <c r="AP280" s="161"/>
      <c r="AQ280" s="161"/>
      <c r="AR280" s="161"/>
      <c r="AS280" s="161"/>
      <c r="AT280" s="161"/>
      <c r="AU280" s="161"/>
      <c r="AV280" s="161"/>
      <c r="AW280" s="161"/>
      <c r="AX280" s="161"/>
      <c r="AY280" s="161"/>
      <c r="AZ280" s="161"/>
      <c r="BA280" s="161"/>
    </row>
    <row r="281" spans="1:53" x14ac:dyDescent="0.25">
      <c r="A281" s="97"/>
      <c r="B281" s="97"/>
      <c r="C281" s="823"/>
      <c r="D281" s="709"/>
      <c r="E281" s="714"/>
      <c r="F281" s="714"/>
      <c r="G281" s="143"/>
      <c r="H281" s="196"/>
      <c r="I281" s="196"/>
      <c r="J281" s="197"/>
      <c r="K281" s="196"/>
      <c r="L281" s="196"/>
      <c r="M281" s="196"/>
      <c r="N281" s="196"/>
      <c r="O281" s="196"/>
      <c r="P281" s="196"/>
      <c r="Q281" s="266"/>
      <c r="R281" s="266"/>
      <c r="S281" s="266"/>
      <c r="T281" s="266"/>
      <c r="U281" s="266"/>
      <c r="V281" s="266"/>
      <c r="W281" s="266"/>
      <c r="X281" s="266"/>
      <c r="Y281" s="266"/>
      <c r="Z281" s="309"/>
      <c r="AA281" s="309"/>
      <c r="AB281" s="309"/>
      <c r="AC281" s="309"/>
      <c r="AD281" s="309"/>
      <c r="AE281" s="309"/>
      <c r="AF281" s="309"/>
      <c r="AG281" s="309"/>
      <c r="AH281" s="309"/>
      <c r="AI281" s="309"/>
      <c r="AJ281" s="309"/>
      <c r="AK281" s="309"/>
      <c r="AL281" s="309"/>
      <c r="AM281" s="309"/>
      <c r="AN281" s="309"/>
      <c r="AO281" s="161"/>
      <c r="AP281" s="161"/>
      <c r="AQ281" s="161"/>
      <c r="AR281" s="161"/>
      <c r="AS281" s="161"/>
      <c r="AT281" s="161"/>
      <c r="AU281" s="161"/>
      <c r="AV281" s="161"/>
      <c r="AW281" s="161"/>
      <c r="AX281" s="161"/>
      <c r="AY281" s="161"/>
      <c r="AZ281" s="161"/>
      <c r="BA281" s="161"/>
    </row>
    <row r="282" spans="1:53" x14ac:dyDescent="0.25">
      <c r="A282" s="97"/>
      <c r="B282" s="97"/>
      <c r="C282" s="823"/>
      <c r="D282" s="709"/>
      <c r="E282" s="714"/>
      <c r="F282" s="714"/>
      <c r="G282" s="143"/>
      <c r="H282" s="196"/>
      <c r="I282" s="196"/>
      <c r="J282" s="197"/>
      <c r="K282" s="196"/>
      <c r="L282" s="196"/>
      <c r="M282" s="196"/>
      <c r="N282" s="196"/>
      <c r="O282" s="196"/>
      <c r="P282" s="196"/>
      <c r="Q282" s="266"/>
      <c r="R282" s="266"/>
      <c r="S282" s="266"/>
      <c r="T282" s="266"/>
      <c r="U282" s="266"/>
      <c r="V282" s="266"/>
      <c r="W282" s="266"/>
      <c r="X282" s="266"/>
      <c r="Y282" s="266"/>
      <c r="Z282" s="309"/>
      <c r="AA282" s="309"/>
      <c r="AB282" s="309"/>
      <c r="AC282" s="309"/>
      <c r="AD282" s="309"/>
      <c r="AE282" s="309"/>
      <c r="AF282" s="309"/>
      <c r="AG282" s="309"/>
      <c r="AH282" s="309"/>
      <c r="AI282" s="309"/>
      <c r="AJ282" s="309"/>
      <c r="AK282" s="309"/>
      <c r="AL282" s="309"/>
      <c r="AM282" s="309"/>
      <c r="AN282" s="309"/>
      <c r="AO282" s="161"/>
      <c r="AP282" s="161"/>
      <c r="AQ282" s="161"/>
      <c r="AR282" s="161"/>
      <c r="AS282" s="161"/>
      <c r="AT282" s="161"/>
      <c r="AU282" s="161"/>
      <c r="AV282" s="161"/>
      <c r="AW282" s="161"/>
      <c r="AX282" s="161"/>
      <c r="AY282" s="161"/>
      <c r="AZ282" s="161"/>
      <c r="BA282" s="161"/>
    </row>
    <row r="283" spans="1:53" x14ac:dyDescent="0.25">
      <c r="A283" s="97"/>
      <c r="B283" s="97"/>
      <c r="C283" s="823"/>
      <c r="D283" s="709"/>
      <c r="E283" s="714"/>
      <c r="F283" s="714"/>
      <c r="G283" s="143"/>
      <c r="H283" s="196"/>
      <c r="I283" s="196"/>
      <c r="J283" s="197"/>
      <c r="K283" s="196"/>
      <c r="L283" s="196"/>
      <c r="M283" s="196"/>
      <c r="N283" s="196"/>
      <c r="O283" s="196"/>
      <c r="P283" s="196"/>
      <c r="Q283" s="266"/>
      <c r="R283" s="266"/>
      <c r="S283" s="266"/>
      <c r="T283" s="266"/>
      <c r="U283" s="266"/>
      <c r="V283" s="266"/>
      <c r="W283" s="266"/>
      <c r="X283" s="266"/>
      <c r="Y283" s="266"/>
      <c r="Z283" s="309"/>
      <c r="AA283" s="309"/>
      <c r="AB283" s="309"/>
      <c r="AC283" s="309"/>
      <c r="AD283" s="309"/>
      <c r="AE283" s="309"/>
      <c r="AF283" s="309"/>
      <c r="AG283" s="309"/>
      <c r="AH283" s="309"/>
      <c r="AI283" s="309"/>
      <c r="AJ283" s="309"/>
      <c r="AK283" s="309"/>
      <c r="AL283" s="309"/>
      <c r="AM283" s="309"/>
      <c r="AN283" s="309"/>
      <c r="AO283" s="161"/>
      <c r="AP283" s="161"/>
      <c r="AQ283" s="161"/>
      <c r="AR283" s="161"/>
      <c r="AS283" s="161"/>
      <c r="AT283" s="161"/>
      <c r="AU283" s="161"/>
      <c r="AV283" s="161"/>
      <c r="AW283" s="161"/>
      <c r="AX283" s="161"/>
      <c r="AY283" s="161"/>
      <c r="AZ283" s="161"/>
      <c r="BA283" s="161"/>
    </row>
    <row r="284" spans="1:53" x14ac:dyDescent="0.25">
      <c r="A284" s="97"/>
      <c r="B284" s="97"/>
      <c r="C284" s="823"/>
      <c r="D284" s="709"/>
      <c r="E284" s="714"/>
      <c r="F284" s="714"/>
      <c r="G284" s="143"/>
      <c r="H284" s="196"/>
      <c r="I284" s="196"/>
      <c r="J284" s="197"/>
      <c r="K284" s="196"/>
      <c r="L284" s="196"/>
      <c r="M284" s="196"/>
      <c r="N284" s="196"/>
      <c r="O284" s="196"/>
      <c r="P284" s="196"/>
      <c r="Q284" s="266"/>
      <c r="R284" s="266"/>
      <c r="S284" s="266"/>
      <c r="T284" s="266"/>
      <c r="U284" s="266"/>
      <c r="V284" s="266"/>
      <c r="W284" s="266"/>
      <c r="X284" s="266"/>
      <c r="Y284" s="266"/>
      <c r="Z284" s="309"/>
      <c r="AA284" s="309"/>
      <c r="AB284" s="309"/>
      <c r="AC284" s="309"/>
      <c r="AD284" s="309"/>
      <c r="AE284" s="309"/>
      <c r="AF284" s="309"/>
      <c r="AG284" s="309"/>
      <c r="AH284" s="309"/>
      <c r="AI284" s="309"/>
      <c r="AJ284" s="309"/>
      <c r="AK284" s="309"/>
      <c r="AL284" s="309"/>
      <c r="AM284" s="309"/>
      <c r="AN284" s="309"/>
      <c r="AO284" s="161"/>
      <c r="AP284" s="161"/>
      <c r="AQ284" s="161"/>
      <c r="AR284" s="161"/>
      <c r="AS284" s="161"/>
      <c r="AT284" s="161"/>
      <c r="AU284" s="161"/>
      <c r="AV284" s="161"/>
      <c r="AW284" s="161"/>
      <c r="AX284" s="161"/>
      <c r="AY284" s="161"/>
      <c r="AZ284" s="161"/>
      <c r="BA284" s="161"/>
    </row>
    <row r="285" spans="1:53" x14ac:dyDescent="0.25">
      <c r="A285" s="97"/>
      <c r="B285" s="97"/>
      <c r="C285" s="823"/>
      <c r="D285" s="709"/>
      <c r="E285" s="714"/>
      <c r="F285" s="714"/>
      <c r="G285" s="143"/>
      <c r="H285" s="196"/>
      <c r="I285" s="196"/>
      <c r="J285" s="197"/>
      <c r="K285" s="196"/>
      <c r="L285" s="196"/>
      <c r="M285" s="196"/>
      <c r="N285" s="196"/>
      <c r="O285" s="196"/>
      <c r="P285" s="196"/>
      <c r="Q285" s="266"/>
      <c r="R285" s="266"/>
      <c r="S285" s="266"/>
      <c r="T285" s="266"/>
      <c r="U285" s="266"/>
      <c r="V285" s="266"/>
      <c r="W285" s="266"/>
      <c r="X285" s="266"/>
      <c r="Y285" s="266"/>
      <c r="Z285" s="309"/>
      <c r="AA285" s="309"/>
      <c r="AB285" s="309"/>
      <c r="AC285" s="309"/>
      <c r="AD285" s="309"/>
      <c r="AE285" s="309"/>
      <c r="AF285" s="309"/>
      <c r="AG285" s="309"/>
      <c r="AH285" s="309"/>
      <c r="AI285" s="309"/>
      <c r="AJ285" s="309"/>
      <c r="AK285" s="309"/>
      <c r="AL285" s="309"/>
      <c r="AM285" s="309"/>
      <c r="AN285" s="309"/>
      <c r="AO285" s="161"/>
      <c r="AP285" s="161"/>
      <c r="AQ285" s="161"/>
      <c r="AR285" s="161"/>
      <c r="AS285" s="161"/>
      <c r="AT285" s="161"/>
      <c r="AU285" s="161"/>
      <c r="AV285" s="161"/>
      <c r="AW285" s="161"/>
      <c r="AX285" s="161"/>
      <c r="AY285" s="161"/>
      <c r="AZ285" s="161"/>
      <c r="BA285" s="161"/>
    </row>
    <row r="286" spans="1:53" x14ac:dyDescent="0.25">
      <c r="A286" s="97"/>
      <c r="B286" s="97"/>
      <c r="C286" s="823"/>
      <c r="D286" s="709"/>
      <c r="E286" s="714"/>
      <c r="F286" s="714"/>
      <c r="G286" s="143"/>
      <c r="H286" s="196"/>
      <c r="I286" s="196"/>
      <c r="J286" s="197"/>
      <c r="K286" s="196"/>
      <c r="L286" s="196"/>
      <c r="M286" s="196"/>
      <c r="N286" s="196"/>
      <c r="O286" s="196"/>
      <c r="P286" s="196"/>
      <c r="Q286" s="266"/>
      <c r="R286" s="266"/>
      <c r="S286" s="266"/>
      <c r="T286" s="266"/>
      <c r="U286" s="266"/>
      <c r="V286" s="266"/>
      <c r="W286" s="266"/>
      <c r="X286" s="266"/>
      <c r="Y286" s="266"/>
      <c r="Z286" s="309"/>
      <c r="AA286" s="309"/>
      <c r="AB286" s="309"/>
      <c r="AC286" s="309"/>
      <c r="AD286" s="309"/>
      <c r="AE286" s="309"/>
      <c r="AF286" s="309"/>
      <c r="AG286" s="309"/>
      <c r="AH286" s="309"/>
      <c r="AI286" s="309"/>
      <c r="AJ286" s="309"/>
      <c r="AK286" s="309"/>
      <c r="AL286" s="309"/>
      <c r="AM286" s="309"/>
      <c r="AN286" s="309"/>
      <c r="AO286" s="161"/>
      <c r="AP286" s="161"/>
      <c r="AQ286" s="161"/>
      <c r="AR286" s="161"/>
      <c r="AS286" s="161"/>
      <c r="AT286" s="161"/>
      <c r="AU286" s="161"/>
      <c r="AV286" s="161"/>
      <c r="AW286" s="161"/>
      <c r="AX286" s="161"/>
      <c r="AY286" s="161"/>
      <c r="AZ286" s="161"/>
      <c r="BA286" s="161"/>
    </row>
    <row r="287" spans="1:53" x14ac:dyDescent="0.25">
      <c r="A287" s="97"/>
      <c r="B287" s="97"/>
      <c r="C287" s="823"/>
      <c r="D287" s="709"/>
      <c r="E287" s="714"/>
      <c r="F287" s="714"/>
      <c r="G287" s="143"/>
      <c r="H287" s="196"/>
      <c r="I287" s="196"/>
      <c r="J287" s="197"/>
      <c r="K287" s="196"/>
      <c r="L287" s="196"/>
      <c r="M287" s="196"/>
      <c r="N287" s="196"/>
      <c r="O287" s="196"/>
      <c r="P287" s="196"/>
      <c r="Q287" s="266"/>
      <c r="R287" s="266"/>
      <c r="S287" s="266"/>
      <c r="T287" s="266"/>
      <c r="U287" s="266"/>
      <c r="V287" s="266"/>
      <c r="W287" s="266"/>
      <c r="X287" s="266"/>
      <c r="Y287" s="266"/>
      <c r="Z287" s="309"/>
      <c r="AA287" s="309"/>
      <c r="AB287" s="309"/>
      <c r="AC287" s="309"/>
      <c r="AD287" s="309"/>
      <c r="AE287" s="309"/>
      <c r="AF287" s="309"/>
      <c r="AG287" s="309"/>
      <c r="AH287" s="309"/>
      <c r="AI287" s="309"/>
      <c r="AJ287" s="309"/>
      <c r="AK287" s="309"/>
      <c r="AL287" s="309"/>
      <c r="AM287" s="309"/>
      <c r="AN287" s="309"/>
      <c r="AO287" s="161"/>
      <c r="AP287" s="161"/>
      <c r="AQ287" s="161"/>
      <c r="AR287" s="161"/>
      <c r="AS287" s="161"/>
      <c r="AT287" s="161"/>
      <c r="AU287" s="161"/>
      <c r="AV287" s="161"/>
      <c r="AW287" s="161"/>
      <c r="AX287" s="161"/>
      <c r="AY287" s="161"/>
      <c r="AZ287" s="161"/>
      <c r="BA287" s="161"/>
    </row>
    <row r="288" spans="1:53" x14ac:dyDescent="0.25">
      <c r="A288" s="97"/>
      <c r="B288" s="97"/>
      <c r="C288" s="823"/>
      <c r="D288" s="709"/>
      <c r="E288" s="714"/>
      <c r="F288" s="714"/>
      <c r="G288" s="143"/>
      <c r="H288" s="196"/>
      <c r="I288" s="196"/>
      <c r="J288" s="197"/>
      <c r="K288" s="196"/>
      <c r="L288" s="196"/>
      <c r="M288" s="196"/>
      <c r="N288" s="196"/>
      <c r="O288" s="196"/>
      <c r="P288" s="196"/>
      <c r="Q288" s="266"/>
      <c r="R288" s="266"/>
      <c r="S288" s="266"/>
      <c r="T288" s="266"/>
      <c r="U288" s="266"/>
      <c r="V288" s="266"/>
      <c r="W288" s="266"/>
      <c r="X288" s="266"/>
      <c r="Y288" s="266"/>
      <c r="Z288" s="309"/>
      <c r="AA288" s="309"/>
      <c r="AB288" s="309"/>
      <c r="AC288" s="309"/>
      <c r="AD288" s="309"/>
      <c r="AE288" s="309"/>
      <c r="AF288" s="309"/>
      <c r="AG288" s="309"/>
      <c r="AH288" s="309"/>
      <c r="AI288" s="309"/>
      <c r="AJ288" s="309"/>
      <c r="AK288" s="309"/>
      <c r="AL288" s="309"/>
      <c r="AM288" s="309"/>
      <c r="AN288" s="309"/>
      <c r="AO288" s="161"/>
      <c r="AP288" s="161"/>
      <c r="AQ288" s="161"/>
      <c r="AR288" s="161"/>
      <c r="AS288" s="161"/>
      <c r="AT288" s="161"/>
      <c r="AU288" s="161"/>
      <c r="AV288" s="161"/>
      <c r="AW288" s="161"/>
      <c r="AX288" s="161"/>
      <c r="AY288" s="161"/>
      <c r="AZ288" s="161"/>
      <c r="BA288" s="161"/>
    </row>
    <row r="289" spans="1:53" x14ac:dyDescent="0.25">
      <c r="A289" s="97"/>
      <c r="B289" s="97"/>
      <c r="C289" s="823"/>
      <c r="D289" s="709"/>
      <c r="E289" s="714"/>
      <c r="F289" s="714"/>
      <c r="G289" s="143"/>
      <c r="H289" s="196"/>
      <c r="I289" s="196"/>
      <c r="J289" s="197"/>
      <c r="K289" s="196"/>
      <c r="L289" s="196"/>
      <c r="M289" s="196"/>
      <c r="N289" s="196"/>
      <c r="O289" s="196"/>
      <c r="P289" s="196"/>
      <c r="Q289" s="266"/>
      <c r="R289" s="266"/>
      <c r="S289" s="266"/>
      <c r="T289" s="266"/>
      <c r="U289" s="266"/>
      <c r="V289" s="266"/>
      <c r="W289" s="266"/>
      <c r="X289" s="266"/>
      <c r="Y289" s="266"/>
      <c r="Z289" s="309"/>
      <c r="AA289" s="309"/>
      <c r="AB289" s="309"/>
      <c r="AC289" s="309"/>
      <c r="AD289" s="309"/>
      <c r="AE289" s="309"/>
      <c r="AF289" s="309"/>
      <c r="AG289" s="309"/>
      <c r="AH289" s="309"/>
      <c r="AI289" s="309"/>
      <c r="AJ289" s="309"/>
      <c r="AK289" s="309"/>
      <c r="AL289" s="309"/>
      <c r="AM289" s="309"/>
      <c r="AN289" s="309"/>
      <c r="AO289" s="161"/>
      <c r="AP289" s="161"/>
      <c r="AQ289" s="161"/>
      <c r="AR289" s="161"/>
      <c r="AS289" s="161"/>
      <c r="AT289" s="161"/>
      <c r="AU289" s="161"/>
      <c r="AV289" s="161"/>
      <c r="AW289" s="161"/>
      <c r="AX289" s="161"/>
      <c r="AY289" s="161"/>
      <c r="AZ289" s="161"/>
      <c r="BA289" s="161"/>
    </row>
    <row r="290" spans="1:53" x14ac:dyDescent="0.25">
      <c r="A290" s="97"/>
      <c r="B290" s="97"/>
      <c r="C290" s="823"/>
      <c r="D290" s="709"/>
      <c r="E290" s="714"/>
      <c r="F290" s="714"/>
      <c r="G290" s="143"/>
      <c r="H290" s="196"/>
      <c r="I290" s="196"/>
      <c r="J290" s="197"/>
      <c r="K290" s="196"/>
      <c r="L290" s="196"/>
      <c r="M290" s="196"/>
      <c r="N290" s="196"/>
      <c r="O290" s="196"/>
      <c r="P290" s="196"/>
      <c r="Q290" s="266"/>
      <c r="R290" s="266"/>
      <c r="S290" s="266"/>
      <c r="T290" s="266"/>
      <c r="U290" s="266"/>
      <c r="V290" s="266"/>
      <c r="W290" s="266"/>
      <c r="X290" s="266"/>
      <c r="Y290" s="266"/>
      <c r="Z290" s="309"/>
      <c r="AA290" s="309"/>
      <c r="AB290" s="309"/>
      <c r="AC290" s="309"/>
      <c r="AD290" s="309"/>
      <c r="AE290" s="309"/>
      <c r="AF290" s="309"/>
      <c r="AG290" s="309"/>
      <c r="AH290" s="309"/>
      <c r="AI290" s="309"/>
      <c r="AJ290" s="309"/>
      <c r="AK290" s="309"/>
      <c r="AL290" s="309"/>
      <c r="AM290" s="309"/>
      <c r="AN290" s="309"/>
      <c r="AO290" s="161"/>
      <c r="AP290" s="161"/>
      <c r="AQ290" s="161"/>
      <c r="AR290" s="161"/>
      <c r="AS290" s="161"/>
      <c r="AT290" s="161"/>
      <c r="AU290" s="161"/>
      <c r="AV290" s="161"/>
      <c r="AW290" s="161"/>
      <c r="AX290" s="161"/>
      <c r="AY290" s="161"/>
      <c r="AZ290" s="161"/>
      <c r="BA290" s="161"/>
    </row>
    <row r="291" spans="1:53" x14ac:dyDescent="0.25">
      <c r="A291" s="97"/>
      <c r="B291" s="97"/>
      <c r="C291" s="823"/>
      <c r="D291" s="709"/>
      <c r="E291" s="714"/>
      <c r="F291" s="714"/>
      <c r="G291" s="143"/>
      <c r="H291" s="196"/>
      <c r="I291" s="196"/>
      <c r="J291" s="197"/>
      <c r="K291" s="196"/>
      <c r="L291" s="196"/>
      <c r="M291" s="196"/>
      <c r="N291" s="196"/>
      <c r="O291" s="196"/>
      <c r="P291" s="196"/>
      <c r="Q291" s="266"/>
      <c r="R291" s="266"/>
      <c r="S291" s="266"/>
      <c r="T291" s="266"/>
      <c r="U291" s="266"/>
      <c r="V291" s="266"/>
      <c r="W291" s="266"/>
      <c r="X291" s="266"/>
      <c r="Y291" s="266"/>
      <c r="Z291" s="309"/>
      <c r="AA291" s="309"/>
      <c r="AB291" s="309"/>
      <c r="AC291" s="309"/>
      <c r="AD291" s="309"/>
      <c r="AE291" s="309"/>
      <c r="AF291" s="309"/>
      <c r="AG291" s="309"/>
      <c r="AH291" s="309"/>
      <c r="AI291" s="309"/>
      <c r="AJ291" s="309"/>
      <c r="AK291" s="309"/>
      <c r="AL291" s="309"/>
      <c r="AM291" s="309"/>
      <c r="AN291" s="309"/>
      <c r="AO291" s="161"/>
      <c r="AP291" s="161"/>
      <c r="AQ291" s="161"/>
      <c r="AR291" s="161"/>
      <c r="AS291" s="161"/>
      <c r="AT291" s="161"/>
      <c r="AU291" s="161"/>
      <c r="AV291" s="161"/>
      <c r="AW291" s="161"/>
      <c r="AX291" s="161"/>
      <c r="AY291" s="161"/>
      <c r="AZ291" s="161"/>
      <c r="BA291" s="161"/>
    </row>
    <row r="292" spans="1:53" x14ac:dyDescent="0.25">
      <c r="A292" s="97"/>
      <c r="B292" s="97"/>
      <c r="C292" s="823"/>
      <c r="D292" s="709"/>
      <c r="E292" s="714"/>
      <c r="F292" s="714"/>
      <c r="G292" s="143"/>
      <c r="H292" s="196"/>
      <c r="I292" s="196"/>
      <c r="J292" s="197"/>
      <c r="K292" s="196"/>
      <c r="L292" s="196"/>
      <c r="M292" s="196"/>
      <c r="N292" s="196"/>
      <c r="O292" s="196"/>
      <c r="P292" s="196"/>
      <c r="Q292" s="266"/>
      <c r="R292" s="266"/>
      <c r="S292" s="266"/>
      <c r="T292" s="266"/>
      <c r="U292" s="266"/>
      <c r="V292" s="266"/>
      <c r="W292" s="266"/>
      <c r="X292" s="266"/>
      <c r="Y292" s="266"/>
      <c r="Z292" s="309"/>
      <c r="AA292" s="309"/>
      <c r="AB292" s="309"/>
      <c r="AC292" s="309"/>
      <c r="AD292" s="309"/>
      <c r="AE292" s="309"/>
      <c r="AF292" s="309"/>
      <c r="AG292" s="309"/>
      <c r="AH292" s="309"/>
      <c r="AI292" s="309"/>
      <c r="AJ292" s="309"/>
      <c r="AK292" s="309"/>
      <c r="AL292" s="309"/>
      <c r="AM292" s="309"/>
      <c r="AN292" s="309"/>
      <c r="AO292" s="161"/>
      <c r="AP292" s="161"/>
      <c r="AQ292" s="161"/>
      <c r="AR292" s="161"/>
      <c r="AS292" s="161"/>
      <c r="AT292" s="161"/>
      <c r="AU292" s="161"/>
      <c r="AV292" s="161"/>
      <c r="AW292" s="161"/>
      <c r="AX292" s="161"/>
      <c r="AY292" s="161"/>
      <c r="AZ292" s="161"/>
      <c r="BA292" s="161"/>
    </row>
    <row r="293" spans="1:53" x14ac:dyDescent="0.25">
      <c r="A293" s="97"/>
      <c r="B293" s="97"/>
      <c r="C293" s="823"/>
      <c r="D293" s="709"/>
      <c r="E293" s="714"/>
      <c r="F293" s="714"/>
      <c r="G293" s="143"/>
      <c r="H293" s="196"/>
      <c r="I293" s="196"/>
      <c r="J293" s="197"/>
      <c r="K293" s="196"/>
      <c r="L293" s="196"/>
      <c r="M293" s="196"/>
      <c r="N293" s="196"/>
      <c r="O293" s="196"/>
      <c r="P293" s="196"/>
      <c r="Q293" s="266"/>
      <c r="R293" s="266"/>
      <c r="S293" s="266"/>
      <c r="T293" s="266"/>
      <c r="U293" s="266"/>
      <c r="V293" s="266"/>
      <c r="W293" s="266"/>
      <c r="X293" s="266"/>
      <c r="Y293" s="266"/>
      <c r="Z293" s="309"/>
      <c r="AA293" s="309"/>
      <c r="AB293" s="309"/>
      <c r="AC293" s="309"/>
      <c r="AD293" s="309"/>
      <c r="AE293" s="309"/>
      <c r="AF293" s="309"/>
      <c r="AG293" s="309"/>
      <c r="AH293" s="309"/>
      <c r="AI293" s="309"/>
      <c r="AJ293" s="309"/>
      <c r="AK293" s="309"/>
      <c r="AL293" s="309"/>
      <c r="AM293" s="309"/>
      <c r="AN293" s="309"/>
      <c r="AO293" s="161"/>
      <c r="AP293" s="161"/>
      <c r="AQ293" s="161"/>
      <c r="AR293" s="161"/>
      <c r="AS293" s="161"/>
      <c r="AT293" s="161"/>
      <c r="AU293" s="161"/>
      <c r="AV293" s="161"/>
      <c r="AW293" s="161"/>
      <c r="AX293" s="161"/>
      <c r="AY293" s="161"/>
      <c r="AZ293" s="161"/>
      <c r="BA293" s="161"/>
    </row>
    <row r="294" spans="1:53" x14ac:dyDescent="0.25">
      <c r="A294" s="97"/>
      <c r="B294" s="97"/>
      <c r="C294" s="823"/>
      <c r="D294" s="709"/>
      <c r="E294" s="714"/>
      <c r="F294" s="714"/>
      <c r="G294" s="143"/>
      <c r="H294" s="196"/>
      <c r="I294" s="196"/>
      <c r="J294" s="197"/>
      <c r="K294" s="196"/>
      <c r="L294" s="196"/>
      <c r="M294" s="196"/>
      <c r="N294" s="196"/>
      <c r="O294" s="196"/>
      <c r="P294" s="196"/>
      <c r="Q294" s="266"/>
      <c r="R294" s="266"/>
      <c r="S294" s="266"/>
      <c r="T294" s="266"/>
      <c r="U294" s="266"/>
      <c r="V294" s="266"/>
      <c r="W294" s="266"/>
      <c r="X294" s="266"/>
      <c r="Y294" s="266"/>
      <c r="Z294" s="309"/>
      <c r="AA294" s="309"/>
      <c r="AB294" s="309"/>
      <c r="AC294" s="309"/>
      <c r="AD294" s="309"/>
      <c r="AE294" s="309"/>
      <c r="AF294" s="309"/>
      <c r="AG294" s="309"/>
      <c r="AH294" s="309"/>
      <c r="AI294" s="309"/>
      <c r="AJ294" s="309"/>
      <c r="AK294" s="309"/>
      <c r="AL294" s="309"/>
      <c r="AM294" s="309"/>
      <c r="AN294" s="309"/>
      <c r="AO294" s="161"/>
      <c r="AP294" s="161"/>
      <c r="AQ294" s="161"/>
      <c r="AR294" s="161"/>
      <c r="AS294" s="161"/>
      <c r="AT294" s="161"/>
      <c r="AU294" s="161"/>
      <c r="AV294" s="161"/>
      <c r="AW294" s="161"/>
      <c r="AX294" s="161"/>
      <c r="AY294" s="161"/>
      <c r="AZ294" s="161"/>
      <c r="BA294" s="161"/>
    </row>
    <row r="295" spans="1:53" x14ac:dyDescent="0.25">
      <c r="A295" s="97"/>
      <c r="B295" s="97"/>
      <c r="C295" s="823"/>
      <c r="D295" s="709"/>
      <c r="E295" s="714"/>
      <c r="F295" s="714"/>
      <c r="G295" s="143"/>
      <c r="H295" s="196"/>
      <c r="I295" s="196"/>
      <c r="J295" s="197"/>
      <c r="K295" s="196"/>
      <c r="L295" s="196"/>
      <c r="M295" s="196"/>
      <c r="N295" s="196"/>
      <c r="O295" s="196"/>
      <c r="P295" s="196"/>
      <c r="Q295" s="266"/>
      <c r="R295" s="266"/>
      <c r="S295" s="266"/>
      <c r="T295" s="266"/>
      <c r="U295" s="266"/>
      <c r="V295" s="266"/>
      <c r="W295" s="266"/>
      <c r="X295" s="266"/>
      <c r="Y295" s="266"/>
      <c r="Z295" s="309"/>
      <c r="AA295" s="309"/>
      <c r="AB295" s="309"/>
      <c r="AC295" s="309"/>
      <c r="AD295" s="309"/>
      <c r="AE295" s="309"/>
      <c r="AF295" s="309"/>
      <c r="AG295" s="309"/>
      <c r="AH295" s="309"/>
      <c r="AI295" s="309"/>
      <c r="AJ295" s="309"/>
      <c r="AK295" s="309"/>
      <c r="AL295" s="309"/>
      <c r="AM295" s="309"/>
      <c r="AN295" s="309"/>
      <c r="AO295" s="161"/>
      <c r="AP295" s="161"/>
      <c r="AQ295" s="161"/>
      <c r="AR295" s="161"/>
      <c r="AS295" s="161"/>
      <c r="AT295" s="161"/>
      <c r="AU295" s="161"/>
      <c r="AV295" s="161"/>
      <c r="AW295" s="161"/>
      <c r="AX295" s="161"/>
      <c r="AY295" s="161"/>
      <c r="AZ295" s="161"/>
      <c r="BA295" s="161"/>
    </row>
    <row r="296" spans="1:53" x14ac:dyDescent="0.25">
      <c r="A296" s="97"/>
      <c r="B296" s="97"/>
      <c r="C296" s="823"/>
      <c r="D296" s="709"/>
      <c r="E296" s="714"/>
      <c r="F296" s="714"/>
      <c r="G296" s="143"/>
      <c r="H296" s="196"/>
      <c r="I296" s="196"/>
      <c r="J296" s="197"/>
      <c r="K296" s="196"/>
      <c r="L296" s="196"/>
      <c r="M296" s="196"/>
      <c r="N296" s="196"/>
      <c r="O296" s="196"/>
      <c r="P296" s="196"/>
      <c r="Q296" s="266"/>
      <c r="R296" s="266"/>
      <c r="S296" s="266"/>
      <c r="T296" s="266"/>
      <c r="U296" s="266"/>
      <c r="V296" s="266"/>
      <c r="W296" s="266"/>
      <c r="X296" s="266"/>
      <c r="Y296" s="266"/>
      <c r="Z296" s="309"/>
      <c r="AA296" s="309"/>
      <c r="AB296" s="309"/>
      <c r="AC296" s="309"/>
      <c r="AD296" s="309"/>
      <c r="AE296" s="309"/>
      <c r="AF296" s="309"/>
      <c r="AG296" s="309"/>
      <c r="AH296" s="309"/>
      <c r="AI296" s="309"/>
      <c r="AJ296" s="309"/>
      <c r="AK296" s="309"/>
      <c r="AL296" s="309"/>
      <c r="AM296" s="309"/>
      <c r="AN296" s="309"/>
      <c r="AO296" s="161"/>
      <c r="AP296" s="161"/>
      <c r="AQ296" s="161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</row>
    <row r="297" spans="1:53" x14ac:dyDescent="0.25">
      <c r="A297" s="97"/>
      <c r="B297" s="97"/>
      <c r="C297" s="823"/>
      <c r="D297" s="709"/>
      <c r="E297" s="714"/>
      <c r="F297" s="714"/>
      <c r="G297" s="143"/>
      <c r="H297" s="196"/>
      <c r="I297" s="196"/>
      <c r="J297" s="197"/>
      <c r="K297" s="196"/>
      <c r="L297" s="196"/>
      <c r="M297" s="196"/>
      <c r="N297" s="196"/>
      <c r="O297" s="196"/>
      <c r="P297" s="196"/>
      <c r="Q297" s="266"/>
      <c r="R297" s="266"/>
      <c r="S297" s="266"/>
      <c r="T297" s="266"/>
      <c r="U297" s="266"/>
      <c r="V297" s="266"/>
      <c r="W297" s="266"/>
      <c r="X297" s="266"/>
      <c r="Y297" s="266"/>
      <c r="Z297" s="309"/>
      <c r="AA297" s="309"/>
      <c r="AB297" s="309"/>
      <c r="AC297" s="309"/>
      <c r="AD297" s="309"/>
      <c r="AE297" s="309"/>
      <c r="AF297" s="309"/>
      <c r="AG297" s="309"/>
      <c r="AH297" s="309"/>
      <c r="AI297" s="309"/>
      <c r="AJ297" s="309"/>
      <c r="AK297" s="309"/>
      <c r="AL297" s="309"/>
      <c r="AM297" s="309"/>
      <c r="AN297" s="309"/>
      <c r="AO297" s="161"/>
      <c r="AP297" s="161"/>
      <c r="AQ297" s="161"/>
      <c r="AR297" s="161"/>
      <c r="AS297" s="161"/>
      <c r="AT297" s="161"/>
      <c r="AU297" s="161"/>
      <c r="AV297" s="161"/>
      <c r="AW297" s="161"/>
      <c r="AX297" s="161"/>
      <c r="AY297" s="161"/>
      <c r="AZ297" s="161"/>
      <c r="BA297" s="161"/>
    </row>
    <row r="298" spans="1:53" x14ac:dyDescent="0.25">
      <c r="A298" s="97"/>
      <c r="B298" s="97"/>
      <c r="C298" s="823"/>
      <c r="D298" s="709"/>
      <c r="E298" s="714"/>
      <c r="F298" s="714"/>
      <c r="G298" s="143"/>
      <c r="H298" s="196"/>
      <c r="I298" s="196"/>
      <c r="J298" s="197"/>
      <c r="K298" s="196"/>
      <c r="L298" s="196"/>
      <c r="M298" s="196"/>
      <c r="N298" s="196"/>
      <c r="O298" s="196"/>
      <c r="P298" s="196"/>
      <c r="Q298" s="266"/>
      <c r="R298" s="266"/>
      <c r="S298" s="266"/>
      <c r="T298" s="266"/>
      <c r="U298" s="266"/>
      <c r="V298" s="266"/>
      <c r="W298" s="266"/>
      <c r="X298" s="266"/>
      <c r="Y298" s="266"/>
      <c r="Z298" s="309"/>
      <c r="AA298" s="309"/>
      <c r="AB298" s="309"/>
      <c r="AC298" s="309"/>
      <c r="AD298" s="309"/>
      <c r="AE298" s="309"/>
      <c r="AF298" s="309"/>
      <c r="AG298" s="309"/>
      <c r="AH298" s="309"/>
      <c r="AI298" s="309"/>
      <c r="AJ298" s="309"/>
      <c r="AK298" s="309"/>
      <c r="AL298" s="309"/>
      <c r="AM298" s="309"/>
      <c r="AN298" s="309"/>
      <c r="AO298" s="161"/>
      <c r="AP298" s="161"/>
      <c r="AQ298" s="161"/>
      <c r="AR298" s="161"/>
      <c r="AS298" s="161"/>
      <c r="AT298" s="161"/>
      <c r="AU298" s="161"/>
      <c r="AV298" s="161"/>
      <c r="AW298" s="161"/>
      <c r="AX298" s="161"/>
      <c r="AY298" s="161"/>
      <c r="AZ298" s="161"/>
      <c r="BA298" s="161"/>
    </row>
    <row r="299" spans="1:53" x14ac:dyDescent="0.25">
      <c r="A299" s="97"/>
      <c r="B299" s="97"/>
      <c r="C299" s="823"/>
      <c r="D299" s="709"/>
      <c r="E299" s="714"/>
      <c r="F299" s="714"/>
      <c r="G299" s="143"/>
      <c r="H299" s="196"/>
      <c r="I299" s="196"/>
      <c r="J299" s="197"/>
      <c r="K299" s="196"/>
      <c r="L299" s="196"/>
      <c r="M299" s="196"/>
      <c r="N299" s="196"/>
      <c r="O299" s="196"/>
      <c r="P299" s="196"/>
      <c r="Q299" s="266"/>
      <c r="R299" s="266"/>
      <c r="S299" s="266"/>
      <c r="T299" s="266"/>
      <c r="U299" s="266"/>
      <c r="V299" s="266"/>
      <c r="W299" s="266"/>
      <c r="X299" s="266"/>
      <c r="Y299" s="266"/>
      <c r="Z299" s="309"/>
      <c r="AA299" s="309"/>
      <c r="AB299" s="309"/>
      <c r="AC299" s="309"/>
      <c r="AD299" s="309"/>
      <c r="AE299" s="309"/>
      <c r="AF299" s="309"/>
      <c r="AG299" s="309"/>
      <c r="AH299" s="309"/>
      <c r="AI299" s="309"/>
      <c r="AJ299" s="309"/>
      <c r="AK299" s="309"/>
      <c r="AL299" s="309"/>
      <c r="AM299" s="309"/>
      <c r="AN299" s="309"/>
      <c r="AO299" s="161"/>
      <c r="AP299" s="161"/>
      <c r="AQ299" s="161"/>
      <c r="AR299" s="161"/>
      <c r="AS299" s="161"/>
      <c r="AT299" s="161"/>
      <c r="AU299" s="161"/>
      <c r="AV299" s="161"/>
      <c r="AW299" s="161"/>
      <c r="AX299" s="161"/>
      <c r="AY299" s="161"/>
      <c r="AZ299" s="161"/>
      <c r="BA299" s="161"/>
    </row>
    <row r="300" spans="1:53" x14ac:dyDescent="0.25">
      <c r="A300" s="97"/>
      <c r="B300" s="97"/>
      <c r="C300" s="823"/>
      <c r="D300" s="709"/>
      <c r="E300" s="714"/>
      <c r="F300" s="714"/>
      <c r="G300" s="143"/>
      <c r="H300" s="196"/>
      <c r="I300" s="196"/>
      <c r="J300" s="197"/>
      <c r="K300" s="196"/>
      <c r="L300" s="196"/>
      <c r="M300" s="196"/>
      <c r="N300" s="196"/>
      <c r="O300" s="196"/>
      <c r="P300" s="196"/>
      <c r="Q300" s="266"/>
      <c r="R300" s="266"/>
      <c r="S300" s="266"/>
      <c r="T300" s="266"/>
      <c r="U300" s="266"/>
      <c r="V300" s="266"/>
      <c r="W300" s="266"/>
      <c r="X300" s="266"/>
      <c r="Y300" s="266"/>
      <c r="Z300" s="309"/>
      <c r="AA300" s="309"/>
      <c r="AB300" s="309"/>
      <c r="AC300" s="309"/>
      <c r="AD300" s="309"/>
      <c r="AE300" s="309"/>
      <c r="AF300" s="309"/>
      <c r="AG300" s="309"/>
      <c r="AH300" s="309"/>
      <c r="AI300" s="309"/>
      <c r="AJ300" s="309"/>
      <c r="AK300" s="309"/>
      <c r="AL300" s="309"/>
      <c r="AM300" s="309"/>
      <c r="AN300" s="309"/>
      <c r="AO300" s="161"/>
      <c r="AP300" s="161"/>
      <c r="AQ300" s="161"/>
      <c r="AR300" s="161"/>
      <c r="AS300" s="161"/>
      <c r="AT300" s="161"/>
      <c r="AU300" s="161"/>
      <c r="AV300" s="161"/>
      <c r="AW300" s="161"/>
      <c r="AX300" s="161"/>
      <c r="AY300" s="161"/>
      <c r="AZ300" s="161"/>
      <c r="BA300" s="161"/>
    </row>
    <row r="301" spans="1:53" x14ac:dyDescent="0.25">
      <c r="A301" s="97"/>
      <c r="B301" s="97"/>
      <c r="C301" s="823"/>
      <c r="D301" s="709"/>
      <c r="E301" s="714"/>
      <c r="F301" s="714"/>
      <c r="G301" s="143"/>
      <c r="H301" s="196"/>
      <c r="I301" s="196"/>
      <c r="J301" s="197"/>
      <c r="K301" s="196"/>
      <c r="L301" s="196"/>
      <c r="M301" s="196"/>
      <c r="N301" s="196"/>
      <c r="O301" s="196"/>
      <c r="P301" s="196"/>
      <c r="Q301" s="266"/>
      <c r="R301" s="266"/>
      <c r="S301" s="266"/>
      <c r="T301" s="266"/>
      <c r="U301" s="266"/>
      <c r="V301" s="266"/>
      <c r="W301" s="266"/>
      <c r="X301" s="266"/>
      <c r="Y301" s="266"/>
      <c r="Z301" s="309"/>
      <c r="AA301" s="309"/>
      <c r="AB301" s="309"/>
      <c r="AC301" s="309"/>
      <c r="AD301" s="309"/>
      <c r="AE301" s="309"/>
      <c r="AF301" s="309"/>
      <c r="AG301" s="309"/>
      <c r="AH301" s="309"/>
      <c r="AI301" s="309"/>
      <c r="AJ301" s="309"/>
      <c r="AK301" s="309"/>
      <c r="AL301" s="309"/>
      <c r="AM301" s="309"/>
      <c r="AN301" s="309"/>
      <c r="AO301" s="161"/>
      <c r="AP301" s="161"/>
      <c r="AQ301" s="161"/>
      <c r="AR301" s="161"/>
      <c r="AS301" s="161"/>
      <c r="AT301" s="161"/>
      <c r="AU301" s="161"/>
      <c r="AV301" s="161"/>
      <c r="AW301" s="161"/>
      <c r="AX301" s="161"/>
      <c r="AY301" s="161"/>
      <c r="AZ301" s="161"/>
      <c r="BA301" s="161"/>
    </row>
    <row r="302" spans="1:53" x14ac:dyDescent="0.25">
      <c r="A302" s="97"/>
      <c r="B302" s="97"/>
      <c r="C302" s="823"/>
      <c r="D302" s="709"/>
      <c r="E302" s="714"/>
      <c r="F302" s="714"/>
      <c r="G302" s="143"/>
      <c r="H302" s="196"/>
      <c r="I302" s="196"/>
      <c r="J302" s="197"/>
      <c r="K302" s="196"/>
      <c r="L302" s="196"/>
      <c r="M302" s="196"/>
      <c r="N302" s="196"/>
      <c r="O302" s="196"/>
      <c r="P302" s="196"/>
      <c r="Q302" s="266"/>
      <c r="R302" s="266"/>
      <c r="S302" s="266"/>
      <c r="T302" s="266"/>
      <c r="U302" s="266"/>
      <c r="V302" s="266"/>
      <c r="W302" s="266"/>
      <c r="X302" s="266"/>
      <c r="Y302" s="266"/>
      <c r="Z302" s="309"/>
      <c r="AA302" s="309"/>
      <c r="AB302" s="309"/>
      <c r="AC302" s="309"/>
      <c r="AD302" s="309"/>
      <c r="AE302" s="309"/>
      <c r="AF302" s="309"/>
      <c r="AG302" s="309"/>
      <c r="AH302" s="309"/>
      <c r="AI302" s="309"/>
      <c r="AJ302" s="309"/>
      <c r="AK302" s="309"/>
      <c r="AL302" s="309"/>
      <c r="AM302" s="309"/>
      <c r="AN302" s="309"/>
      <c r="AO302" s="161"/>
      <c r="AP302" s="161"/>
      <c r="AQ302" s="161"/>
      <c r="AR302" s="161"/>
      <c r="AS302" s="161"/>
      <c r="AT302" s="161"/>
      <c r="AU302" s="161"/>
      <c r="AV302" s="161"/>
      <c r="AW302" s="161"/>
      <c r="AX302" s="161"/>
      <c r="AY302" s="161"/>
      <c r="AZ302" s="161"/>
      <c r="BA302" s="161"/>
    </row>
    <row r="303" spans="1:53" x14ac:dyDescent="0.25">
      <c r="A303" s="97"/>
      <c r="B303" s="97"/>
      <c r="C303" s="823"/>
      <c r="D303" s="709"/>
      <c r="E303" s="714"/>
      <c r="F303" s="714"/>
      <c r="G303" s="143"/>
      <c r="H303" s="196"/>
      <c r="I303" s="196"/>
      <c r="J303" s="197"/>
      <c r="K303" s="196"/>
      <c r="L303" s="196"/>
      <c r="M303" s="196"/>
      <c r="N303" s="196"/>
      <c r="O303" s="196"/>
      <c r="P303" s="196"/>
      <c r="Q303" s="266"/>
      <c r="R303" s="266"/>
      <c r="S303" s="266"/>
      <c r="T303" s="266"/>
      <c r="U303" s="266"/>
      <c r="V303" s="266"/>
      <c r="W303" s="266"/>
      <c r="X303" s="266"/>
      <c r="Y303" s="266"/>
      <c r="Z303" s="309"/>
      <c r="AA303" s="309"/>
      <c r="AB303" s="309"/>
      <c r="AC303" s="309"/>
      <c r="AD303" s="309"/>
      <c r="AE303" s="309"/>
      <c r="AF303" s="309"/>
      <c r="AG303" s="309"/>
      <c r="AH303" s="309"/>
      <c r="AI303" s="309"/>
      <c r="AJ303" s="309"/>
      <c r="AK303" s="309"/>
      <c r="AL303" s="309"/>
      <c r="AM303" s="309"/>
      <c r="AN303" s="309"/>
      <c r="AO303" s="161"/>
      <c r="AP303" s="161"/>
      <c r="AQ303" s="161"/>
      <c r="AR303" s="161"/>
      <c r="AS303" s="161"/>
      <c r="AT303" s="161"/>
      <c r="AU303" s="161"/>
      <c r="AV303" s="161"/>
      <c r="AW303" s="161"/>
      <c r="AX303" s="161"/>
      <c r="AY303" s="161"/>
      <c r="AZ303" s="161"/>
      <c r="BA303" s="161"/>
    </row>
    <row r="304" spans="1:53" x14ac:dyDescent="0.25">
      <c r="A304" s="97"/>
      <c r="B304" s="97"/>
      <c r="C304" s="823"/>
      <c r="D304" s="709"/>
      <c r="E304" s="714"/>
      <c r="F304" s="714"/>
      <c r="G304" s="143"/>
      <c r="H304" s="196"/>
      <c r="I304" s="196"/>
      <c r="J304" s="197"/>
      <c r="K304" s="196"/>
      <c r="L304" s="196"/>
      <c r="M304" s="196"/>
      <c r="N304" s="196"/>
      <c r="O304" s="196"/>
      <c r="P304" s="196"/>
      <c r="Q304" s="266"/>
      <c r="R304" s="266"/>
      <c r="S304" s="266"/>
      <c r="T304" s="266"/>
      <c r="U304" s="266"/>
      <c r="V304" s="266"/>
      <c r="W304" s="266"/>
      <c r="X304" s="266"/>
      <c r="Y304" s="266"/>
      <c r="Z304" s="309"/>
      <c r="AA304" s="309"/>
      <c r="AB304" s="309"/>
      <c r="AC304" s="309"/>
      <c r="AD304" s="309"/>
      <c r="AE304" s="309"/>
      <c r="AF304" s="309"/>
      <c r="AG304" s="309"/>
      <c r="AH304" s="309"/>
      <c r="AI304" s="309"/>
      <c r="AJ304" s="309"/>
      <c r="AK304" s="309"/>
      <c r="AL304" s="309"/>
      <c r="AM304" s="309"/>
      <c r="AN304" s="309"/>
      <c r="AO304" s="161"/>
      <c r="AP304" s="161"/>
      <c r="AQ304" s="161"/>
      <c r="AR304" s="161"/>
      <c r="AS304" s="161"/>
      <c r="AT304" s="161"/>
      <c r="AU304" s="161"/>
      <c r="AV304" s="161"/>
      <c r="AW304" s="161"/>
      <c r="AX304" s="161"/>
      <c r="AY304" s="161"/>
      <c r="AZ304" s="161"/>
      <c r="BA304" s="161"/>
    </row>
    <row r="305" spans="1:53" x14ac:dyDescent="0.25">
      <c r="A305" s="97"/>
      <c r="B305" s="97"/>
      <c r="C305" s="823"/>
      <c r="D305" s="709"/>
      <c r="E305" s="714"/>
      <c r="F305" s="714"/>
      <c r="G305" s="143"/>
      <c r="H305" s="196"/>
      <c r="I305" s="196"/>
      <c r="J305" s="197"/>
      <c r="K305" s="196"/>
      <c r="L305" s="196"/>
      <c r="M305" s="196"/>
      <c r="N305" s="196"/>
      <c r="O305" s="196"/>
      <c r="P305" s="196"/>
      <c r="Q305" s="266"/>
      <c r="R305" s="266"/>
      <c r="S305" s="266"/>
      <c r="T305" s="266"/>
      <c r="U305" s="266"/>
      <c r="V305" s="266"/>
      <c r="W305" s="266"/>
      <c r="X305" s="266"/>
      <c r="Y305" s="266"/>
      <c r="Z305" s="309"/>
      <c r="AA305" s="309"/>
      <c r="AB305" s="309"/>
      <c r="AC305" s="309"/>
      <c r="AD305" s="309"/>
      <c r="AE305" s="309"/>
      <c r="AF305" s="309"/>
      <c r="AG305" s="309"/>
      <c r="AH305" s="309"/>
      <c r="AI305" s="309"/>
      <c r="AJ305" s="309"/>
      <c r="AK305" s="309"/>
      <c r="AL305" s="309"/>
      <c r="AM305" s="309"/>
      <c r="AN305" s="309"/>
      <c r="AO305" s="161"/>
      <c r="AP305" s="161"/>
      <c r="AQ305" s="161"/>
      <c r="AR305" s="161"/>
      <c r="AS305" s="161"/>
      <c r="AT305" s="161"/>
      <c r="AU305" s="161"/>
      <c r="AV305" s="161"/>
      <c r="AW305" s="161"/>
      <c r="AX305" s="161"/>
      <c r="AY305" s="161"/>
      <c r="AZ305" s="161"/>
      <c r="BA305" s="161"/>
    </row>
    <row r="306" spans="1:53" x14ac:dyDescent="0.25">
      <c r="A306" s="97"/>
      <c r="B306" s="97"/>
      <c r="C306" s="823"/>
      <c r="D306" s="709"/>
      <c r="E306" s="714"/>
      <c r="F306" s="714"/>
      <c r="G306" s="143"/>
      <c r="H306" s="196"/>
      <c r="I306" s="196"/>
      <c r="J306" s="197"/>
      <c r="K306" s="196"/>
      <c r="L306" s="196"/>
      <c r="M306" s="196"/>
      <c r="N306" s="196"/>
      <c r="O306" s="196"/>
      <c r="P306" s="196"/>
      <c r="Q306" s="266"/>
      <c r="R306" s="266"/>
      <c r="S306" s="266"/>
      <c r="T306" s="266"/>
      <c r="U306" s="266"/>
      <c r="V306" s="266"/>
      <c r="W306" s="266"/>
      <c r="X306" s="266"/>
      <c r="Y306" s="266"/>
      <c r="Z306" s="309"/>
      <c r="AA306" s="309"/>
      <c r="AB306" s="309"/>
      <c r="AC306" s="309"/>
      <c r="AD306" s="309"/>
      <c r="AE306" s="309"/>
      <c r="AF306" s="309"/>
      <c r="AG306" s="309"/>
      <c r="AH306" s="309"/>
      <c r="AI306" s="309"/>
      <c r="AJ306" s="309"/>
      <c r="AK306" s="309"/>
      <c r="AL306" s="309"/>
      <c r="AM306" s="309"/>
      <c r="AN306" s="309"/>
      <c r="AO306" s="161"/>
      <c r="AP306" s="161"/>
      <c r="AQ306" s="161"/>
      <c r="AR306" s="161"/>
      <c r="AS306" s="161"/>
      <c r="AT306" s="161"/>
      <c r="AU306" s="161"/>
      <c r="AV306" s="161"/>
      <c r="AW306" s="161"/>
      <c r="AX306" s="161"/>
      <c r="AY306" s="161"/>
      <c r="AZ306" s="161"/>
      <c r="BA306" s="161"/>
    </row>
    <row r="307" spans="1:53" x14ac:dyDescent="0.25">
      <c r="A307" s="97"/>
      <c r="B307" s="97"/>
      <c r="C307" s="823"/>
      <c r="D307" s="709"/>
      <c r="E307" s="714"/>
      <c r="F307" s="714"/>
      <c r="G307" s="143"/>
      <c r="H307" s="196"/>
      <c r="I307" s="196"/>
      <c r="J307" s="197"/>
      <c r="K307" s="196"/>
      <c r="L307" s="196"/>
      <c r="M307" s="196"/>
      <c r="N307" s="196"/>
      <c r="O307" s="196"/>
      <c r="P307" s="196"/>
      <c r="Q307" s="266"/>
      <c r="R307" s="266"/>
      <c r="S307" s="266"/>
      <c r="T307" s="266"/>
      <c r="U307" s="266"/>
      <c r="V307" s="266"/>
      <c r="W307" s="266"/>
      <c r="X307" s="266"/>
      <c r="Y307" s="266"/>
      <c r="Z307" s="309"/>
      <c r="AA307" s="309"/>
      <c r="AB307" s="309"/>
      <c r="AC307" s="309"/>
      <c r="AD307" s="309"/>
      <c r="AE307" s="309"/>
      <c r="AF307" s="309"/>
      <c r="AG307" s="309"/>
      <c r="AH307" s="309"/>
      <c r="AI307" s="309"/>
      <c r="AJ307" s="309"/>
      <c r="AK307" s="309"/>
      <c r="AL307" s="309"/>
      <c r="AM307" s="309"/>
      <c r="AN307" s="309"/>
      <c r="AO307" s="161"/>
      <c r="AP307" s="161"/>
      <c r="AQ307" s="161"/>
      <c r="AR307" s="161"/>
      <c r="AS307" s="161"/>
      <c r="AT307" s="161"/>
      <c r="AU307" s="161"/>
      <c r="AV307" s="161"/>
      <c r="AW307" s="161"/>
      <c r="AX307" s="161"/>
      <c r="AY307" s="161"/>
      <c r="AZ307" s="161"/>
      <c r="BA307" s="161"/>
    </row>
  </sheetData>
  <mergeCells count="176">
    <mergeCell ref="A224:D224"/>
    <mergeCell ref="A222:K222"/>
    <mergeCell ref="A211:BB211"/>
    <mergeCell ref="BB199:BB201"/>
    <mergeCell ref="A205:C207"/>
    <mergeCell ref="BB205:BB207"/>
    <mergeCell ref="A221:K221"/>
    <mergeCell ref="A199:C201"/>
    <mergeCell ref="K212:R212"/>
    <mergeCell ref="K214:R214"/>
    <mergeCell ref="K219:R219"/>
    <mergeCell ref="K218:R218"/>
    <mergeCell ref="A202:C204"/>
    <mergeCell ref="B212:C212"/>
    <mergeCell ref="B214:C214"/>
    <mergeCell ref="A208:C210"/>
    <mergeCell ref="BB208:BB210"/>
    <mergeCell ref="B167:B169"/>
    <mergeCell ref="C167:C169"/>
    <mergeCell ref="BB202:BB204"/>
    <mergeCell ref="BB196:BB198"/>
    <mergeCell ref="A192:BB192"/>
    <mergeCell ref="A193:C195"/>
    <mergeCell ref="A182:A184"/>
    <mergeCell ref="B182:B184"/>
    <mergeCell ref="B170:B172"/>
    <mergeCell ref="C170:C172"/>
    <mergeCell ref="B176:B178"/>
    <mergeCell ref="C176:C178"/>
    <mergeCell ref="B173:B175"/>
    <mergeCell ref="C173:C175"/>
    <mergeCell ref="C179:C181"/>
    <mergeCell ref="C182:C184"/>
    <mergeCell ref="BB193:BB195"/>
    <mergeCell ref="A196:C198"/>
    <mergeCell ref="B179:B181"/>
    <mergeCell ref="BB182:BB184"/>
    <mergeCell ref="A185:BB185"/>
    <mergeCell ref="B186:B188"/>
    <mergeCell ref="C186:C188"/>
    <mergeCell ref="B189:B191"/>
    <mergeCell ref="B160:B166"/>
    <mergeCell ref="BB147:BB149"/>
    <mergeCell ref="B144:B146"/>
    <mergeCell ref="C144:C146"/>
    <mergeCell ref="B132:B134"/>
    <mergeCell ref="C132:C134"/>
    <mergeCell ref="B138:B140"/>
    <mergeCell ref="B151:B153"/>
    <mergeCell ref="C151:C153"/>
    <mergeCell ref="B135:B137"/>
    <mergeCell ref="C135:C137"/>
    <mergeCell ref="B147:B149"/>
    <mergeCell ref="B141:B143"/>
    <mergeCell ref="C141:C143"/>
    <mergeCell ref="C147:C149"/>
    <mergeCell ref="C138:C140"/>
    <mergeCell ref="A150:BB150"/>
    <mergeCell ref="A147:A149"/>
    <mergeCell ref="B157:B159"/>
    <mergeCell ref="C157:C159"/>
    <mergeCell ref="B154:B156"/>
    <mergeCell ref="C154:C156"/>
    <mergeCell ref="C160:C166"/>
    <mergeCell ref="A2:BB2"/>
    <mergeCell ref="A3:BB3"/>
    <mergeCell ref="A4:BB4"/>
    <mergeCell ref="A5:AO5"/>
    <mergeCell ref="A6:A8"/>
    <mergeCell ref="H6:BA6"/>
    <mergeCell ref="BB6:BB8"/>
    <mergeCell ref="AJ7:AN7"/>
    <mergeCell ref="BB15:BB23"/>
    <mergeCell ref="E6:G6"/>
    <mergeCell ref="A10:C12"/>
    <mergeCell ref="BB10:BB12"/>
    <mergeCell ref="A14:BB14"/>
    <mergeCell ref="A15:C17"/>
    <mergeCell ref="AT7:AX7"/>
    <mergeCell ref="A21:C23"/>
    <mergeCell ref="AY7:BA7"/>
    <mergeCell ref="E7:E8"/>
    <mergeCell ref="F7:F8"/>
    <mergeCell ref="G7:G8"/>
    <mergeCell ref="AE7:AI7"/>
    <mergeCell ref="Z7:AD7"/>
    <mergeCell ref="B6:B8"/>
    <mergeCell ref="Q7:S7"/>
    <mergeCell ref="C6:C8"/>
    <mergeCell ref="D6:D8"/>
    <mergeCell ref="B29:B31"/>
    <mergeCell ref="C29:C31"/>
    <mergeCell ref="C53:C55"/>
    <mergeCell ref="B44:B46"/>
    <mergeCell ref="B35:B37"/>
    <mergeCell ref="C47:C49"/>
    <mergeCell ref="B41:B43"/>
    <mergeCell ref="A28:BB28"/>
    <mergeCell ref="A25:BB25"/>
    <mergeCell ref="A26:BB26"/>
    <mergeCell ref="A27:K27"/>
    <mergeCell ref="B50:B52"/>
    <mergeCell ref="C50:C52"/>
    <mergeCell ref="B53:B55"/>
    <mergeCell ref="B32:B34"/>
    <mergeCell ref="C32:C34"/>
    <mergeCell ref="H7:J7"/>
    <mergeCell ref="W7:Y7"/>
    <mergeCell ref="K7:M7"/>
    <mergeCell ref="N7:P7"/>
    <mergeCell ref="AO7:AS7"/>
    <mergeCell ref="T7:V7"/>
    <mergeCell ref="B129:B131"/>
    <mergeCell ref="C120:C122"/>
    <mergeCell ref="B120:B122"/>
    <mergeCell ref="C68:C70"/>
    <mergeCell ref="C107:C109"/>
    <mergeCell ref="B95:B97"/>
    <mergeCell ref="B62:B64"/>
    <mergeCell ref="C126:C128"/>
    <mergeCell ref="B123:B125"/>
    <mergeCell ref="B83:B85"/>
    <mergeCell ref="C83:C85"/>
    <mergeCell ref="B71:B73"/>
    <mergeCell ref="B107:B109"/>
    <mergeCell ref="C98:C100"/>
    <mergeCell ref="B92:B94"/>
    <mergeCell ref="C92:C94"/>
    <mergeCell ref="B101:B103"/>
    <mergeCell ref="C101:C103"/>
    <mergeCell ref="C95:C97"/>
    <mergeCell ref="B98:B100"/>
    <mergeCell ref="C123:C125"/>
    <mergeCell ref="B126:B128"/>
    <mergeCell ref="C129:C131"/>
    <mergeCell ref="B104:B106"/>
    <mergeCell ref="C104:C106"/>
    <mergeCell ref="C86:C88"/>
    <mergeCell ref="C110:C112"/>
    <mergeCell ref="B110:B112"/>
    <mergeCell ref="B59:B61"/>
    <mergeCell ref="BB77:BB79"/>
    <mergeCell ref="C71:C73"/>
    <mergeCell ref="B74:B76"/>
    <mergeCell ref="C74:C76"/>
    <mergeCell ref="B77:B79"/>
    <mergeCell ref="C77:C79"/>
    <mergeCell ref="BB80:BB82"/>
    <mergeCell ref="C62:C64"/>
    <mergeCell ref="B80:B82"/>
    <mergeCell ref="C80:C82"/>
    <mergeCell ref="B86:B88"/>
    <mergeCell ref="C189:C191"/>
    <mergeCell ref="BB50:BB52"/>
    <mergeCell ref="BB53:BB55"/>
    <mergeCell ref="BB56:BB58"/>
    <mergeCell ref="BB59:BB61"/>
    <mergeCell ref="A18:C20"/>
    <mergeCell ref="BB83:BB85"/>
    <mergeCell ref="B89:B91"/>
    <mergeCell ref="C89:C91"/>
    <mergeCell ref="B65:B67"/>
    <mergeCell ref="C65:C67"/>
    <mergeCell ref="C59:C61"/>
    <mergeCell ref="C38:C40"/>
    <mergeCell ref="C41:C43"/>
    <mergeCell ref="C44:C46"/>
    <mergeCell ref="B47:B49"/>
    <mergeCell ref="B38:B40"/>
    <mergeCell ref="C35:C37"/>
    <mergeCell ref="C56:C58"/>
    <mergeCell ref="B56:B58"/>
    <mergeCell ref="BB74:BB75"/>
    <mergeCell ref="B113:B119"/>
    <mergeCell ref="C113:C119"/>
    <mergeCell ref="B68:B70"/>
  </mergeCells>
  <phoneticPr fontId="36" type="noConversion"/>
  <pageMargins left="0.6692913385826772" right="0.23622047244094491" top="0.46" bottom="0.23622047244094491" header="0" footer="0"/>
  <pageSetup paperSize="9" scale="31" fitToHeight="3" orientation="landscape" r:id="rId1"/>
  <headerFooter>
    <oddFooter>&amp;C&amp;"Times New Roman,обычный"&amp;8Страница  &amp;P из &amp;N</oddFooter>
  </headerFooter>
  <rowBreaks count="5" manualBreakCount="5">
    <brk id="55" max="53" man="1"/>
    <brk id="85" max="53" man="1"/>
    <brk id="149" max="53" man="1"/>
    <brk id="191" max="53" man="1"/>
    <brk id="223" max="53" man="1"/>
  </rowBreaks>
  <colBreaks count="1" manualBreakCount="1">
    <brk id="25" max="2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A7" zoomScaleSheetLayoutView="100" workbookViewId="0">
      <selection activeCell="A19" sqref="A19:J19"/>
    </sheetView>
  </sheetViews>
  <sheetFormatPr defaultRowHeight="15" x14ac:dyDescent="0.25"/>
  <cols>
    <col min="3" max="4" width="9.140625" customWidth="1"/>
    <col min="5" max="5" width="8.85546875" customWidth="1"/>
  </cols>
  <sheetData>
    <row r="1" spans="1:14" s="728" customFormat="1" x14ac:dyDescent="0.25"/>
    <row r="2" spans="1:14" s="728" customFormat="1" x14ac:dyDescent="0.25">
      <c r="A2" s="12"/>
      <c r="B2" s="12"/>
      <c r="C2" s="12"/>
      <c r="D2" s="12"/>
      <c r="E2" s="12"/>
      <c r="F2" s="1174" t="s">
        <v>388</v>
      </c>
      <c r="G2" s="1174"/>
      <c r="H2" s="1174"/>
      <c r="I2" s="1174"/>
      <c r="J2" s="1174"/>
    </row>
    <row r="3" spans="1:14" s="728" customFormat="1" ht="15.75" customHeight="1" x14ac:dyDescent="0.25">
      <c r="A3" s="12"/>
      <c r="B3" s="12"/>
      <c r="C3" s="12"/>
      <c r="D3" s="12"/>
      <c r="E3" s="156"/>
      <c r="F3" s="729"/>
      <c r="G3" s="1178"/>
      <c r="H3" s="1178"/>
      <c r="I3" s="1178"/>
      <c r="J3" s="1178"/>
    </row>
    <row r="4" spans="1:14" s="728" customFormat="1" ht="50.25" customHeight="1" x14ac:dyDescent="0.25">
      <c r="A4" s="12"/>
      <c r="B4" s="12"/>
      <c r="C4" s="12"/>
      <c r="D4" s="12"/>
      <c r="E4" s="1175" t="s">
        <v>411</v>
      </c>
      <c r="F4" s="1175"/>
      <c r="G4" s="1175"/>
      <c r="H4" s="1175"/>
      <c r="I4" s="1175"/>
      <c r="J4" s="1175"/>
    </row>
    <row r="5" spans="1:14" s="728" customFormat="1" ht="15.75" x14ac:dyDescent="0.25">
      <c r="A5" s="12"/>
      <c r="B5" s="12"/>
      <c r="C5" s="12"/>
      <c r="D5" s="12"/>
      <c r="E5" s="1176"/>
      <c r="F5" s="1176"/>
      <c r="G5" s="1176"/>
      <c r="H5" s="1176"/>
      <c r="I5" s="1176"/>
      <c r="J5" s="1176"/>
    </row>
    <row r="6" spans="1:14" s="728" customFormat="1" ht="15.75" customHeight="1" x14ac:dyDescent="0.25">
      <c r="A6" s="12"/>
      <c r="B6" s="12"/>
      <c r="C6" s="12"/>
      <c r="D6" s="12"/>
      <c r="E6" s="1176" t="s">
        <v>412</v>
      </c>
      <c r="F6" s="1176"/>
      <c r="G6" s="1176"/>
      <c r="H6" s="1176"/>
      <c r="I6" s="1176"/>
      <c r="J6" s="1176"/>
    </row>
    <row r="7" spans="1:14" s="728" customFormat="1" ht="15.75" x14ac:dyDescent="0.25">
      <c r="A7" s="12"/>
      <c r="B7" s="12"/>
      <c r="C7" s="12"/>
      <c r="D7" s="12"/>
      <c r="E7" s="730"/>
      <c r="F7" s="1177"/>
      <c r="G7" s="1177"/>
      <c r="H7" s="1177"/>
      <c r="I7" s="1177"/>
      <c r="J7" s="1177"/>
      <c r="K7" s="12"/>
      <c r="L7" s="12"/>
      <c r="M7" s="12"/>
      <c r="N7" s="12"/>
    </row>
    <row r="8" spans="1:14" s="728" customFormat="1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728" customFormat="1" ht="15.75" x14ac:dyDescent="0.25">
      <c r="K9" s="731"/>
      <c r="L9" s="731"/>
      <c r="M9" s="12"/>
      <c r="N9" s="12"/>
    </row>
    <row r="10" spans="1:14" s="728" customFormat="1" x14ac:dyDescent="0.25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728" customFormat="1" ht="27.75" customHeight="1" x14ac:dyDescent="0.25">
      <c r="K11" s="12"/>
      <c r="L11" s="12"/>
      <c r="M11" s="12"/>
      <c r="N11" s="12"/>
    </row>
    <row r="12" spans="1:14" s="728" customFormat="1" ht="15" customHeight="1" x14ac:dyDescent="0.25">
      <c r="K12" s="12"/>
      <c r="L12" s="12"/>
      <c r="M12" s="12"/>
      <c r="N12" s="12"/>
    </row>
    <row r="13" spans="1:14" s="728" customFormat="1" ht="18.75" customHeight="1" x14ac:dyDescent="0.25">
      <c r="K13" s="12"/>
      <c r="L13" s="12"/>
      <c r="M13" s="12"/>
      <c r="N13" s="12"/>
    </row>
    <row r="14" spans="1:14" s="728" customFormat="1" ht="15.75" customHeight="1" x14ac:dyDescent="0.25">
      <c r="K14" s="12"/>
      <c r="L14" s="12"/>
      <c r="M14" s="12"/>
      <c r="N14" s="12"/>
    </row>
    <row r="15" spans="1:14" s="728" customFormat="1" hidden="1" x14ac:dyDescent="0.25">
      <c r="K15" s="12"/>
      <c r="L15" s="12"/>
      <c r="M15" s="12"/>
      <c r="N15" s="12"/>
    </row>
    <row r="16" spans="1:14" s="728" customFormat="1" hidden="1" x14ac:dyDescent="0.25">
      <c r="K16" s="12"/>
      <c r="L16" s="12"/>
      <c r="M16" s="12"/>
      <c r="N16" s="12"/>
    </row>
    <row r="17" spans="1:14" s="728" customFormat="1" x14ac:dyDescent="0.25">
      <c r="A17" s="1169"/>
      <c r="B17" s="1169"/>
      <c r="C17" s="1169"/>
      <c r="D17" s="1169"/>
      <c r="E17" s="1169"/>
      <c r="F17" s="1169"/>
      <c r="G17" s="1169"/>
      <c r="H17" s="1169"/>
      <c r="I17" s="1169"/>
      <c r="J17" s="1169"/>
      <c r="K17" s="12"/>
      <c r="L17" s="12"/>
      <c r="M17" s="12"/>
      <c r="N17" s="12"/>
    </row>
    <row r="18" spans="1:14" s="728" customFormat="1" ht="22.5" x14ac:dyDescent="0.25">
      <c r="A18" s="1170" t="s">
        <v>389</v>
      </c>
      <c r="B18" s="1170"/>
      <c r="C18" s="1170"/>
      <c r="D18" s="1170"/>
      <c r="E18" s="1170"/>
      <c r="F18" s="1170"/>
      <c r="G18" s="1170"/>
      <c r="H18" s="1170"/>
      <c r="I18" s="1170"/>
      <c r="J18" s="1170"/>
      <c r="K18" s="12"/>
      <c r="L18" s="12"/>
      <c r="M18" s="12"/>
      <c r="N18" s="12"/>
    </row>
    <row r="19" spans="1:14" s="728" customFormat="1" ht="18.75" x14ac:dyDescent="0.25">
      <c r="A19" s="1171" t="s">
        <v>445</v>
      </c>
      <c r="B19" s="1171"/>
      <c r="C19" s="1171"/>
      <c r="D19" s="1171"/>
      <c r="E19" s="1171"/>
      <c r="F19" s="1171"/>
      <c r="G19" s="1171"/>
      <c r="H19" s="1171"/>
      <c r="I19" s="1171"/>
      <c r="J19" s="1171"/>
      <c r="K19" s="12"/>
      <c r="L19" s="12"/>
      <c r="M19" s="12"/>
      <c r="N19" s="12"/>
    </row>
    <row r="20" spans="1:14" s="728" customFormat="1" ht="24.75" customHeight="1" thickBot="1" x14ac:dyDescent="0.3">
      <c r="A20" s="1172" t="s">
        <v>391</v>
      </c>
      <c r="B20" s="1172"/>
      <c r="C20" s="1172"/>
      <c r="D20" s="1172"/>
      <c r="E20" s="1172"/>
      <c r="F20" s="1172"/>
      <c r="G20" s="1172"/>
      <c r="H20" s="1172"/>
      <c r="I20" s="1172"/>
      <c r="J20" s="1172"/>
      <c r="K20" s="12"/>
      <c r="L20" s="12"/>
      <c r="M20" s="12"/>
      <c r="N20" s="12"/>
    </row>
    <row r="21" spans="1:14" s="728" customFormat="1" x14ac:dyDescent="0.25">
      <c r="A21" s="1173" t="s">
        <v>390</v>
      </c>
      <c r="B21" s="1173"/>
      <c r="C21" s="1173"/>
      <c r="D21" s="1173"/>
      <c r="E21" s="1173"/>
      <c r="F21" s="1173"/>
      <c r="G21" s="1173"/>
      <c r="H21" s="1173"/>
      <c r="I21" s="1173"/>
      <c r="J21" s="1173"/>
      <c r="K21" s="12"/>
      <c r="L21" s="12"/>
      <c r="M21" s="12"/>
      <c r="N21" s="12"/>
    </row>
    <row r="22" spans="1:14" s="728" customFormat="1" ht="4.5" customHeight="1" x14ac:dyDescent="0.25">
      <c r="A22" s="1173"/>
      <c r="B22" s="1173"/>
      <c r="C22" s="1173"/>
      <c r="D22" s="1173"/>
      <c r="E22" s="1173"/>
      <c r="F22" s="1173"/>
      <c r="G22" s="1173"/>
      <c r="H22" s="1173"/>
      <c r="I22" s="1173"/>
      <c r="J22" s="1173"/>
      <c r="K22" s="12"/>
      <c r="L22" s="12"/>
      <c r="M22" s="12"/>
      <c r="N22" s="12"/>
    </row>
    <row r="23" spans="1:14" s="728" customFormat="1" hidden="1" x14ac:dyDescent="0.25">
      <c r="A23" s="1173"/>
      <c r="B23" s="1173"/>
      <c r="C23" s="1173"/>
      <c r="D23" s="1173"/>
      <c r="E23" s="1173"/>
      <c r="F23" s="1173"/>
      <c r="G23" s="1173"/>
      <c r="H23" s="1173"/>
      <c r="I23" s="1173"/>
      <c r="J23" s="1173"/>
      <c r="K23" s="12"/>
      <c r="L23" s="12"/>
      <c r="M23" s="12"/>
      <c r="N23" s="12"/>
    </row>
    <row r="24" spans="1:14" s="728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728" customFormat="1" x14ac:dyDescent="0.25"/>
    <row r="26" spans="1:14" s="728" customFormat="1" x14ac:dyDescent="0.25"/>
    <row r="27" spans="1:14" s="728" customFormat="1" ht="53.25" customHeight="1" x14ac:dyDescent="0.25">
      <c r="G27" s="1168"/>
      <c r="H27" s="1168"/>
      <c r="I27" s="1168"/>
      <c r="J27" s="1168"/>
    </row>
    <row r="28" spans="1:14" s="728" customFormat="1" ht="21.75" customHeight="1" x14ac:dyDescent="0.25">
      <c r="G28" s="1179"/>
      <c r="H28" s="1179"/>
      <c r="I28" s="1179"/>
      <c r="J28" s="1179"/>
    </row>
    <row r="29" spans="1:14" s="728" customFormat="1" ht="15.75" x14ac:dyDescent="0.25">
      <c r="G29" s="1176"/>
      <c r="H29" s="1176"/>
      <c r="I29" s="1176"/>
      <c r="J29" s="1176"/>
    </row>
    <row r="30" spans="1:14" s="728" customFormat="1" ht="15.75" x14ac:dyDescent="0.25">
      <c r="E30" s="1180"/>
      <c r="F30" s="1180"/>
      <c r="G30" s="1180"/>
      <c r="H30" s="1180"/>
    </row>
    <row r="31" spans="1:14" s="728" customFormat="1" ht="53.25" customHeight="1" x14ac:dyDescent="0.25">
      <c r="A31" s="834"/>
      <c r="B31" s="834"/>
      <c r="C31" s="834"/>
      <c r="D31" s="834"/>
      <c r="E31" s="834"/>
      <c r="F31" s="834"/>
      <c r="G31" s="1181" t="s">
        <v>402</v>
      </c>
      <c r="H31" s="1181"/>
      <c r="I31" s="1181"/>
      <c r="J31" s="1181"/>
    </row>
    <row r="32" spans="1:14" s="728" customFormat="1" ht="15.75" customHeight="1" x14ac:dyDescent="0.25">
      <c r="A32" s="834"/>
      <c r="B32" s="834"/>
      <c r="C32" s="834"/>
      <c r="D32" s="834"/>
      <c r="E32" s="834"/>
      <c r="F32" s="834"/>
      <c r="G32" s="1181"/>
      <c r="H32" s="1181"/>
      <c r="I32" s="1181"/>
      <c r="J32" s="1181"/>
    </row>
    <row r="33" spans="1:14" s="728" customFormat="1" ht="33.75" customHeight="1" x14ac:dyDescent="0.25">
      <c r="A33" s="834"/>
      <c r="B33" s="834"/>
      <c r="C33" s="834"/>
      <c r="D33" s="834"/>
      <c r="E33" s="834"/>
      <c r="F33" s="834"/>
      <c r="G33" s="1181"/>
      <c r="H33" s="1181"/>
      <c r="I33" s="1181"/>
      <c r="J33" s="1181"/>
    </row>
    <row r="34" spans="1:14" s="728" customFormat="1" ht="18.75" x14ac:dyDescent="0.25">
      <c r="A34" s="1183"/>
      <c r="B34" s="1183"/>
      <c r="C34" s="1183"/>
      <c r="D34" s="1183"/>
      <c r="E34" s="1183"/>
      <c r="F34" s="1183"/>
      <c r="G34" s="1183"/>
      <c r="H34" s="1183"/>
      <c r="I34" s="1183"/>
      <c r="J34" s="1183"/>
    </row>
    <row r="35" spans="1:14" s="728" customFormat="1" x14ac:dyDescent="0.25">
      <c r="A35" s="834"/>
      <c r="B35" s="834"/>
      <c r="C35" s="834"/>
      <c r="D35" s="834"/>
      <c r="E35" s="834"/>
      <c r="F35" s="834"/>
      <c r="G35" s="1182" t="s">
        <v>403</v>
      </c>
      <c r="H35" s="1182"/>
      <c r="I35" s="1182"/>
      <c r="J35" s="1182"/>
    </row>
    <row r="36" spans="1:14" s="728" customFormat="1" x14ac:dyDescent="0.25"/>
    <row r="37" spans="1:14" s="728" customFormat="1" x14ac:dyDescent="0.25"/>
    <row r="38" spans="1:14" s="728" customFormat="1" x14ac:dyDescent="0.25"/>
    <row r="39" spans="1:14" s="728" customFormat="1" x14ac:dyDescent="0.25"/>
    <row r="40" spans="1:14" s="728" customFormat="1" x14ac:dyDescent="0.25"/>
    <row r="41" spans="1:14" s="728" customFormat="1" x14ac:dyDescent="0.25"/>
    <row r="42" spans="1:14" s="728" customFormat="1" ht="18.75" x14ac:dyDescent="0.25">
      <c r="K42" s="732"/>
      <c r="L42" s="732"/>
      <c r="M42" s="732"/>
      <c r="N42" s="732"/>
    </row>
    <row r="43" spans="1:14" s="728" customFormat="1" x14ac:dyDescent="0.25"/>
    <row r="44" spans="1:14" s="728" customFormat="1" x14ac:dyDescent="0.25">
      <c r="E44" s="728">
        <v>2021</v>
      </c>
    </row>
  </sheetData>
  <mergeCells count="18">
    <mergeCell ref="G28:J28"/>
    <mergeCell ref="G29:J29"/>
    <mergeCell ref="E30:H30"/>
    <mergeCell ref="G31:J33"/>
    <mergeCell ref="G35:J35"/>
    <mergeCell ref="A34:J34"/>
    <mergeCell ref="F2:J2"/>
    <mergeCell ref="E4:J4"/>
    <mergeCell ref="E5:J5"/>
    <mergeCell ref="E6:J6"/>
    <mergeCell ref="F7:J7"/>
    <mergeCell ref="G3:J3"/>
    <mergeCell ref="G27:J27"/>
    <mergeCell ref="A17:J17"/>
    <mergeCell ref="A18:J18"/>
    <mergeCell ref="A19:J19"/>
    <mergeCell ref="A20:J20"/>
    <mergeCell ref="A21:J23"/>
  </mergeCells>
  <phoneticPr fontId="36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view="pageBreakPreview" topLeftCell="A4" zoomScale="78" zoomScaleSheetLayoutView="78" workbookViewId="0">
      <selection activeCell="E14" sqref="E14"/>
    </sheetView>
  </sheetViews>
  <sheetFormatPr defaultRowHeight="15" x14ac:dyDescent="0.25"/>
  <cols>
    <col min="1" max="1" width="7.140625" customWidth="1"/>
    <col min="2" max="2" width="59.28515625" customWidth="1"/>
    <col min="3" max="3" width="17.140625" customWidth="1"/>
    <col min="19" max="19" width="27" customWidth="1"/>
    <col min="20" max="20" width="36.5703125" customWidth="1"/>
  </cols>
  <sheetData>
    <row r="1" spans="1:19" s="107" customFormat="1" ht="15.75" x14ac:dyDescent="0.25">
      <c r="A1" s="734"/>
      <c r="M1" s="1184"/>
      <c r="N1" s="1184"/>
      <c r="O1" s="1184"/>
      <c r="P1" s="1184"/>
      <c r="Q1" s="1184"/>
      <c r="R1" s="1184"/>
    </row>
    <row r="2" spans="1:19" s="107" customFormat="1" ht="15.95" customHeight="1" x14ac:dyDescent="0.25">
      <c r="A2" s="1185" t="s">
        <v>370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5"/>
      <c r="Q2" s="1185"/>
      <c r="R2" s="1185"/>
    </row>
    <row r="3" spans="1:19" s="107" customFormat="1" ht="15.95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9" s="107" customFormat="1" ht="16.5" thickBot="1" x14ac:dyDescent="0.3">
      <c r="A4" s="734"/>
    </row>
    <row r="5" spans="1:19" s="107" customFormat="1" ht="12.75" customHeight="1" thickBot="1" x14ac:dyDescent="0.3">
      <c r="A5" s="1186" t="s">
        <v>281</v>
      </c>
      <c r="B5" s="1188" t="s">
        <v>367</v>
      </c>
      <c r="C5" s="1188" t="s">
        <v>230</v>
      </c>
      <c r="D5" s="1190" t="s">
        <v>417</v>
      </c>
      <c r="E5" s="1191"/>
      <c r="F5" s="1191"/>
      <c r="G5" s="1194"/>
      <c r="H5" s="1194"/>
      <c r="I5" s="1194"/>
      <c r="J5" s="1194"/>
      <c r="K5" s="1194"/>
      <c r="L5" s="1194"/>
      <c r="M5" s="1194"/>
      <c r="N5" s="1194"/>
      <c r="O5" s="1194"/>
      <c r="P5" s="1194"/>
      <c r="Q5" s="1194"/>
      <c r="R5" s="1194"/>
      <c r="S5" s="1195" t="s">
        <v>366</v>
      </c>
    </row>
    <row r="6" spans="1:19" s="107" customFormat="1" ht="87.6" customHeight="1" x14ac:dyDescent="0.25">
      <c r="A6" s="1187"/>
      <c r="B6" s="1189"/>
      <c r="C6" s="1189"/>
      <c r="D6" s="1192"/>
      <c r="E6" s="1193"/>
      <c r="F6" s="1193"/>
      <c r="G6" s="1198" t="s">
        <v>392</v>
      </c>
      <c r="H6" s="1199"/>
      <c r="I6" s="1200"/>
      <c r="J6" s="1198" t="s">
        <v>393</v>
      </c>
      <c r="K6" s="1199"/>
      <c r="L6" s="1200"/>
      <c r="M6" s="1198" t="s">
        <v>394</v>
      </c>
      <c r="N6" s="1199"/>
      <c r="O6" s="1200"/>
      <c r="P6" s="1198" t="s">
        <v>395</v>
      </c>
      <c r="Q6" s="1199"/>
      <c r="R6" s="1200"/>
      <c r="S6" s="1196"/>
    </row>
    <row r="7" spans="1:19" s="107" customFormat="1" ht="19.5" customHeight="1" thickBot="1" x14ac:dyDescent="0.3">
      <c r="A7" s="735"/>
      <c r="B7" s="736"/>
      <c r="C7" s="736"/>
      <c r="D7" s="736" t="s">
        <v>301</v>
      </c>
      <c r="E7" s="736" t="s">
        <v>302</v>
      </c>
      <c r="F7" s="736" t="s">
        <v>300</v>
      </c>
      <c r="G7" s="736" t="s">
        <v>301</v>
      </c>
      <c r="H7" s="736" t="s">
        <v>302</v>
      </c>
      <c r="I7" s="736" t="s">
        <v>300</v>
      </c>
      <c r="J7" s="736" t="s">
        <v>301</v>
      </c>
      <c r="K7" s="736" t="s">
        <v>302</v>
      </c>
      <c r="L7" s="736" t="s">
        <v>300</v>
      </c>
      <c r="M7" s="736" t="s">
        <v>301</v>
      </c>
      <c r="N7" s="736" t="s">
        <v>302</v>
      </c>
      <c r="O7" s="736" t="s">
        <v>300</v>
      </c>
      <c r="P7" s="736" t="s">
        <v>301</v>
      </c>
      <c r="Q7" s="736" t="s">
        <v>302</v>
      </c>
      <c r="R7" s="736" t="s">
        <v>300</v>
      </c>
      <c r="S7" s="1197"/>
    </row>
    <row r="8" spans="1:19" s="107" customFormat="1" ht="15.75" x14ac:dyDescent="0.25">
      <c r="A8" s="737"/>
      <c r="B8" s="1204" t="s">
        <v>262</v>
      </c>
      <c r="C8" s="1205"/>
      <c r="D8" s="1205"/>
      <c r="E8" s="1205"/>
      <c r="F8" s="1205"/>
      <c r="G8" s="1205"/>
      <c r="H8" s="1205"/>
      <c r="I8" s="1205"/>
      <c r="J8" s="1205"/>
      <c r="K8" s="1205"/>
      <c r="L8" s="1205"/>
      <c r="M8" s="1205"/>
      <c r="N8" s="1205"/>
      <c r="O8" s="1205"/>
      <c r="P8" s="1205"/>
      <c r="Q8" s="1205"/>
      <c r="R8" s="1206"/>
      <c r="S8" s="739"/>
    </row>
    <row r="9" spans="1:19" s="107" customFormat="1" ht="41.25" x14ac:dyDescent="0.25">
      <c r="A9" s="752">
        <v>1</v>
      </c>
      <c r="B9" s="759" t="s">
        <v>376</v>
      </c>
      <c r="C9" s="754">
        <v>4533</v>
      </c>
      <c r="D9" s="784">
        <f>SUM(G9,J9,M9,P9)</f>
        <v>4800</v>
      </c>
      <c r="E9" s="740">
        <f>SUM(H9,K9,N9,Q9)</f>
        <v>0</v>
      </c>
      <c r="F9" s="740">
        <f>SUM(E9/D9*100)</f>
        <v>0</v>
      </c>
      <c r="G9" s="787"/>
      <c r="H9" s="740"/>
      <c r="I9" s="740"/>
      <c r="J9" s="789"/>
      <c r="K9" s="740"/>
      <c r="L9" s="740"/>
      <c r="M9" s="791"/>
      <c r="N9" s="740"/>
      <c r="O9" s="740"/>
      <c r="P9" s="793">
        <v>4800</v>
      </c>
      <c r="Q9" s="740"/>
      <c r="R9" s="740">
        <f t="shared" ref="R9:R15" si="0">SUM(Q9/P9*100)</f>
        <v>0</v>
      </c>
      <c r="S9" s="739"/>
    </row>
    <row r="10" spans="1:19" s="107" customFormat="1" ht="94.15" customHeight="1" x14ac:dyDescent="0.25">
      <c r="A10" s="817">
        <v>2</v>
      </c>
      <c r="B10" s="759" t="s">
        <v>377</v>
      </c>
      <c r="C10" s="754">
        <v>50</v>
      </c>
      <c r="D10" s="970">
        <f>SUM(G10,J10,M10,P10)</f>
        <v>13</v>
      </c>
      <c r="E10" s="740">
        <f>SUM(H10,K10,N10,Q10)</f>
        <v>9</v>
      </c>
      <c r="F10" s="740">
        <f>SUM(E10/D10*100)</f>
        <v>69.230769230769226</v>
      </c>
      <c r="G10" s="881">
        <v>4</v>
      </c>
      <c r="H10" s="738">
        <v>4</v>
      </c>
      <c r="I10" s="740">
        <f>SUM(H10/G10*100)</f>
        <v>100</v>
      </c>
      <c r="J10" s="882">
        <v>2</v>
      </c>
      <c r="K10" s="738">
        <v>2</v>
      </c>
      <c r="L10" s="740">
        <f>SUM(K10/J10*100)</f>
        <v>100</v>
      </c>
      <c r="M10" s="883">
        <v>3</v>
      </c>
      <c r="N10" s="738">
        <v>3</v>
      </c>
      <c r="O10" s="740">
        <f>SUM(N10/M10*100)</f>
        <v>100</v>
      </c>
      <c r="P10" s="941">
        <v>4</v>
      </c>
      <c r="Q10" s="740"/>
      <c r="R10" s="740">
        <f t="shared" si="0"/>
        <v>0</v>
      </c>
      <c r="S10" s="776" t="s">
        <v>423</v>
      </c>
    </row>
    <row r="11" spans="1:19" s="107" customFormat="1" ht="54" hidden="1" x14ac:dyDescent="0.25">
      <c r="A11" s="753">
        <v>3</v>
      </c>
      <c r="B11" s="759" t="s">
        <v>378</v>
      </c>
      <c r="C11" s="754">
        <v>20</v>
      </c>
      <c r="D11" s="812">
        <f t="shared" ref="D11:D17" si="1">SUM(G11,J11,M11,P11)</f>
        <v>0</v>
      </c>
      <c r="E11" s="740">
        <f t="shared" ref="E11:E15" si="2">SUM(H11,K11,N11,Q11)</f>
        <v>0</v>
      </c>
      <c r="F11" s="740"/>
      <c r="G11" s="788"/>
      <c r="H11" s="738"/>
      <c r="I11" s="738"/>
      <c r="J11" s="790"/>
      <c r="K11" s="738"/>
      <c r="L11" s="738"/>
      <c r="M11" s="792">
        <v>0</v>
      </c>
      <c r="N11" s="738">
        <v>0</v>
      </c>
      <c r="O11" s="740" t="e">
        <f t="shared" ref="O11:O12" si="3">SUM(N11/M11*100)</f>
        <v>#DIV/0!</v>
      </c>
      <c r="P11" s="811">
        <v>0</v>
      </c>
      <c r="Q11" s="738"/>
      <c r="R11" s="740" t="e">
        <f t="shared" si="0"/>
        <v>#DIV/0!</v>
      </c>
      <c r="S11" s="739"/>
    </row>
    <row r="12" spans="1:19" s="107" customFormat="1" ht="96.6" customHeight="1" x14ac:dyDescent="0.25">
      <c r="A12" s="817">
        <v>4</v>
      </c>
      <c r="B12" s="759" t="s">
        <v>379</v>
      </c>
      <c r="C12" s="755">
        <v>104</v>
      </c>
      <c r="D12" s="971">
        <f t="shared" si="1"/>
        <v>60</v>
      </c>
      <c r="E12" s="740">
        <f t="shared" si="2"/>
        <v>55</v>
      </c>
      <c r="F12" s="740">
        <f t="shared" ref="F12:F22" si="4">SUM(E12/D12*100)</f>
        <v>91.666666666666657</v>
      </c>
      <c r="G12" s="787">
        <v>38</v>
      </c>
      <c r="H12" s="740">
        <v>38</v>
      </c>
      <c r="I12" s="740">
        <f>SUM(H12/G12*100)</f>
        <v>100</v>
      </c>
      <c r="J12" s="789">
        <v>14</v>
      </c>
      <c r="K12" s="740">
        <v>14</v>
      </c>
      <c r="L12" s="740">
        <f>SUM(K12/J12*100)</f>
        <v>100</v>
      </c>
      <c r="M12" s="791">
        <v>3</v>
      </c>
      <c r="N12" s="740">
        <v>3</v>
      </c>
      <c r="O12" s="740">
        <f t="shared" si="3"/>
        <v>100</v>
      </c>
      <c r="P12" s="793">
        <v>5</v>
      </c>
      <c r="Q12" s="740"/>
      <c r="R12" s="740">
        <f t="shared" si="0"/>
        <v>0</v>
      </c>
      <c r="S12" s="776" t="s">
        <v>424</v>
      </c>
    </row>
    <row r="13" spans="1:19" s="107" customFormat="1" ht="41.25" x14ac:dyDescent="0.25">
      <c r="A13" s="753">
        <v>5</v>
      </c>
      <c r="B13" s="759" t="s">
        <v>380</v>
      </c>
      <c r="C13" s="756">
        <v>2461</v>
      </c>
      <c r="D13" s="785">
        <v>2910</v>
      </c>
      <c r="E13" s="740">
        <f>SUM(N13)</f>
        <v>2910</v>
      </c>
      <c r="F13" s="740">
        <f t="shared" si="4"/>
        <v>100</v>
      </c>
      <c r="G13" s="787">
        <v>2910</v>
      </c>
      <c r="H13" s="740">
        <v>2910</v>
      </c>
      <c r="I13" s="740">
        <f>SUM(H13/G13*100)</f>
        <v>100</v>
      </c>
      <c r="J13" s="789">
        <v>2910</v>
      </c>
      <c r="K13" s="740">
        <v>2910</v>
      </c>
      <c r="L13" s="740">
        <f>SUM(K13/J13*100)</f>
        <v>100</v>
      </c>
      <c r="M13" s="791">
        <v>2910</v>
      </c>
      <c r="N13" s="740">
        <v>2910</v>
      </c>
      <c r="O13" s="740">
        <f>SUM(N13/M13*100)</f>
        <v>100</v>
      </c>
      <c r="P13" s="793">
        <v>2910</v>
      </c>
      <c r="Q13" s="832"/>
      <c r="R13" s="740">
        <f t="shared" si="0"/>
        <v>0</v>
      </c>
      <c r="S13" s="739"/>
    </row>
    <row r="14" spans="1:19" s="107" customFormat="1" ht="28.5" x14ac:dyDescent="0.25">
      <c r="A14" s="753">
        <v>6</v>
      </c>
      <c r="B14" s="759" t="s">
        <v>381</v>
      </c>
      <c r="C14" s="755">
        <v>1400</v>
      </c>
      <c r="D14" s="785">
        <f t="shared" si="1"/>
        <v>1650</v>
      </c>
      <c r="E14" s="740">
        <f t="shared" si="2"/>
        <v>1250</v>
      </c>
      <c r="F14" s="740">
        <f t="shared" si="4"/>
        <v>75.757575757575751</v>
      </c>
      <c r="G14" s="788">
        <v>200</v>
      </c>
      <c r="H14" s="738">
        <v>200</v>
      </c>
      <c r="I14" s="740">
        <f>SUM(H14/G14*100)</f>
        <v>100</v>
      </c>
      <c r="J14" s="790">
        <v>850</v>
      </c>
      <c r="K14" s="738">
        <v>850</v>
      </c>
      <c r="L14" s="740">
        <f>SUM(K14/J14*100)</f>
        <v>100</v>
      </c>
      <c r="M14" s="792">
        <v>200</v>
      </c>
      <c r="N14" s="738">
        <v>200</v>
      </c>
      <c r="O14" s="740">
        <f>SUM(N14/M14*100)</f>
        <v>100</v>
      </c>
      <c r="P14" s="794">
        <v>400</v>
      </c>
      <c r="Q14" s="738"/>
      <c r="R14" s="740">
        <f t="shared" si="0"/>
        <v>0</v>
      </c>
      <c r="S14" s="739"/>
    </row>
    <row r="15" spans="1:19" s="107" customFormat="1" ht="28.5" x14ac:dyDescent="0.25">
      <c r="A15" s="753">
        <v>7</v>
      </c>
      <c r="B15" s="759" t="s">
        <v>382</v>
      </c>
      <c r="C15" s="756">
        <v>13</v>
      </c>
      <c r="D15" s="813">
        <f t="shared" si="1"/>
        <v>0</v>
      </c>
      <c r="E15" s="740">
        <f t="shared" si="2"/>
        <v>0</v>
      </c>
      <c r="F15" s="740" t="e">
        <f t="shared" si="4"/>
        <v>#DIV/0!</v>
      </c>
      <c r="G15" s="787">
        <v>0</v>
      </c>
      <c r="H15" s="740">
        <v>0</v>
      </c>
      <c r="I15" s="740" t="e">
        <f>SUM(H15/G15*100)</f>
        <v>#DIV/0!</v>
      </c>
      <c r="J15" s="789">
        <v>0</v>
      </c>
      <c r="K15" s="740">
        <v>0</v>
      </c>
      <c r="L15" s="740" t="e">
        <f>SUM(K15/J15*100)</f>
        <v>#DIV/0!</v>
      </c>
      <c r="M15" s="884">
        <v>0</v>
      </c>
      <c r="N15" s="740">
        <v>0</v>
      </c>
      <c r="O15" s="740" t="e">
        <f>SUM(N15/M15*100)</f>
        <v>#DIV/0!</v>
      </c>
      <c r="P15" s="942">
        <v>0</v>
      </c>
      <c r="Q15" s="740"/>
      <c r="R15" s="740" t="e">
        <f t="shared" si="0"/>
        <v>#DIV/0!</v>
      </c>
      <c r="S15" s="814"/>
    </row>
    <row r="16" spans="1:19" s="107" customFormat="1" ht="41.25" x14ac:dyDescent="0.25">
      <c r="A16" s="752">
        <v>8</v>
      </c>
      <c r="B16" s="759" t="s">
        <v>383</v>
      </c>
      <c r="C16" s="757">
        <v>100</v>
      </c>
      <c r="D16" s="785">
        <v>100</v>
      </c>
      <c r="E16" s="740">
        <f>SUM(O16)</f>
        <v>100</v>
      </c>
      <c r="F16" s="740">
        <f t="shared" si="4"/>
        <v>100</v>
      </c>
      <c r="G16" s="788">
        <v>100</v>
      </c>
      <c r="H16" s="738">
        <v>100</v>
      </c>
      <c r="I16" s="740">
        <f>SUM(H16/G16*100)</f>
        <v>100</v>
      </c>
      <c r="J16" s="790">
        <v>100</v>
      </c>
      <c r="K16" s="738">
        <v>100</v>
      </c>
      <c r="L16" s="740">
        <f t="shared" ref="L16" si="5">SUM(K16/J16*100)</f>
        <v>100</v>
      </c>
      <c r="M16" s="792">
        <v>100</v>
      </c>
      <c r="N16" s="738">
        <v>100</v>
      </c>
      <c r="O16" s="740">
        <f t="shared" ref="O16:O17" si="6">SUM(N16/M16*100)</f>
        <v>100</v>
      </c>
      <c r="P16" s="794">
        <v>100</v>
      </c>
      <c r="Q16" s="738"/>
      <c r="R16" s="740">
        <f t="shared" ref="R16:R22" si="7">SUM(Q16/P16*100)</f>
        <v>0</v>
      </c>
      <c r="S16" s="739"/>
    </row>
    <row r="17" spans="1:46" s="107" customFormat="1" ht="41.25" x14ac:dyDescent="0.25">
      <c r="A17" s="753">
        <v>9</v>
      </c>
      <c r="B17" s="759" t="s">
        <v>384</v>
      </c>
      <c r="C17" s="758">
        <v>10</v>
      </c>
      <c r="D17" s="785">
        <f t="shared" si="1"/>
        <v>10</v>
      </c>
      <c r="E17" s="740"/>
      <c r="F17" s="740">
        <f t="shared" si="4"/>
        <v>0</v>
      </c>
      <c r="G17" s="788">
        <v>0</v>
      </c>
      <c r="H17" s="740">
        <v>0</v>
      </c>
      <c r="I17" s="740">
        <v>0</v>
      </c>
      <c r="J17" s="790">
        <v>0</v>
      </c>
      <c r="K17" s="740">
        <v>0</v>
      </c>
      <c r="L17" s="740">
        <v>0</v>
      </c>
      <c r="M17" s="792">
        <v>0</v>
      </c>
      <c r="N17" s="740">
        <v>0</v>
      </c>
      <c r="O17" s="740" t="e">
        <f t="shared" si="6"/>
        <v>#DIV/0!</v>
      </c>
      <c r="P17" s="793">
        <v>10</v>
      </c>
      <c r="Q17" s="740"/>
      <c r="R17" s="740">
        <f t="shared" si="7"/>
        <v>0</v>
      </c>
      <c r="S17" s="739"/>
    </row>
    <row r="18" spans="1:46" s="107" customFormat="1" ht="15.75" x14ac:dyDescent="0.25">
      <c r="A18" s="96"/>
      <c r="B18" s="1207" t="s">
        <v>237</v>
      </c>
      <c r="C18" s="1208"/>
      <c r="D18" s="1208"/>
      <c r="E18" s="1208"/>
      <c r="F18" s="1208"/>
      <c r="G18" s="1208"/>
      <c r="H18" s="1208"/>
      <c r="I18" s="1208"/>
      <c r="J18" s="1208"/>
      <c r="K18" s="1208"/>
      <c r="L18" s="1208"/>
      <c r="M18" s="1208"/>
      <c r="N18" s="1208"/>
      <c r="O18" s="1208"/>
      <c r="P18" s="1208"/>
      <c r="Q18" s="1208"/>
      <c r="R18" s="1209"/>
      <c r="S18" s="739"/>
    </row>
    <row r="19" spans="1:46" s="107" customFormat="1" ht="38.25" x14ac:dyDescent="0.25">
      <c r="A19" s="112">
        <v>1</v>
      </c>
      <c r="B19" s="113" t="s">
        <v>277</v>
      </c>
      <c r="C19" s="114">
        <v>2</v>
      </c>
      <c r="D19" s="785">
        <f t="shared" ref="D19" si="8">SUM(G19,J19,M19,P19)</f>
        <v>5</v>
      </c>
      <c r="E19" s="740">
        <f t="shared" ref="E19" si="9">SUM(H19,K19,N19,Q19)</f>
        <v>0</v>
      </c>
      <c r="F19" s="740">
        <f t="shared" si="4"/>
        <v>0</v>
      </c>
      <c r="G19" s="787"/>
      <c r="H19" s="740"/>
      <c r="I19" s="740"/>
      <c r="J19" s="803">
        <v>0</v>
      </c>
      <c r="K19" s="800"/>
      <c r="L19" s="783" t="e">
        <f t="shared" ref="L19:L22" si="10">SUM(K19/J19)</f>
        <v>#DIV/0!</v>
      </c>
      <c r="M19" s="791"/>
      <c r="N19" s="740"/>
      <c r="O19" s="740"/>
      <c r="P19" s="793">
        <v>5</v>
      </c>
      <c r="Q19" s="740"/>
      <c r="R19" s="740">
        <f t="shared" si="7"/>
        <v>0</v>
      </c>
      <c r="S19" s="739"/>
    </row>
    <row r="20" spans="1:46" s="107" customFormat="1" ht="86.25" customHeight="1" x14ac:dyDescent="0.25">
      <c r="A20" s="96">
        <v>2</v>
      </c>
      <c r="B20" s="35" t="s">
        <v>317</v>
      </c>
      <c r="C20" s="36">
        <v>73</v>
      </c>
      <c r="D20" s="786">
        <v>76</v>
      </c>
      <c r="E20" s="740">
        <f>SUM(N20)</f>
        <v>75</v>
      </c>
      <c r="F20" s="740">
        <f t="shared" si="4"/>
        <v>98.68421052631578</v>
      </c>
      <c r="G20" s="787">
        <v>75</v>
      </c>
      <c r="H20" s="740">
        <v>75</v>
      </c>
      <c r="I20" s="740">
        <v>100</v>
      </c>
      <c r="J20" s="799">
        <v>75</v>
      </c>
      <c r="K20" s="800">
        <v>75</v>
      </c>
      <c r="L20" s="783">
        <f t="shared" si="10"/>
        <v>1</v>
      </c>
      <c r="M20" s="791">
        <v>75</v>
      </c>
      <c r="N20" s="740">
        <v>75</v>
      </c>
      <c r="O20" s="740">
        <f t="shared" ref="O20:O24" si="11">SUM(N20/M20*100)</f>
        <v>100</v>
      </c>
      <c r="P20" s="795">
        <v>76</v>
      </c>
      <c r="Q20" s="740"/>
      <c r="R20" s="740">
        <f t="shared" si="7"/>
        <v>0</v>
      </c>
      <c r="S20" s="801"/>
    </row>
    <row r="21" spans="1:46" s="107" customFormat="1" ht="38.25" x14ac:dyDescent="0.25">
      <c r="A21" s="96">
        <v>3</v>
      </c>
      <c r="B21" s="35" t="s">
        <v>318</v>
      </c>
      <c r="C21" s="114">
        <v>33</v>
      </c>
      <c r="D21" s="786">
        <v>34.5</v>
      </c>
      <c r="E21" s="833">
        <f>SUM(N21)</f>
        <v>34</v>
      </c>
      <c r="F21" s="740">
        <f t="shared" si="4"/>
        <v>98.550724637681171</v>
      </c>
      <c r="G21" s="797">
        <v>34</v>
      </c>
      <c r="H21" s="746">
        <v>34</v>
      </c>
      <c r="I21" s="740">
        <v>100</v>
      </c>
      <c r="J21" s="799">
        <v>34</v>
      </c>
      <c r="K21" s="800">
        <v>34</v>
      </c>
      <c r="L21" s="783">
        <f t="shared" si="10"/>
        <v>1</v>
      </c>
      <c r="M21" s="798">
        <v>34</v>
      </c>
      <c r="N21" s="746">
        <v>34</v>
      </c>
      <c r="O21" s="740">
        <f t="shared" si="11"/>
        <v>100</v>
      </c>
      <c r="P21" s="795">
        <v>34.5</v>
      </c>
      <c r="Q21" s="833"/>
      <c r="R21" s="740">
        <f t="shared" si="7"/>
        <v>0</v>
      </c>
      <c r="S21" s="802"/>
    </row>
    <row r="22" spans="1:46" s="107" customFormat="1" ht="51" x14ac:dyDescent="0.25">
      <c r="A22" s="112">
        <v>4</v>
      </c>
      <c r="B22" s="115" t="s">
        <v>319</v>
      </c>
      <c r="C22" s="733">
        <v>94</v>
      </c>
      <c r="D22" s="786">
        <v>97</v>
      </c>
      <c r="E22" s="740">
        <f>SUM(N22)</f>
        <v>96</v>
      </c>
      <c r="F22" s="740">
        <f t="shared" si="4"/>
        <v>98.969072164948457</v>
      </c>
      <c r="G22" s="787">
        <v>96</v>
      </c>
      <c r="H22" s="740">
        <v>96</v>
      </c>
      <c r="I22" s="740">
        <v>100</v>
      </c>
      <c r="J22" s="799">
        <v>96</v>
      </c>
      <c r="K22" s="800">
        <v>96</v>
      </c>
      <c r="L22" s="783">
        <f t="shared" si="10"/>
        <v>1</v>
      </c>
      <c r="M22" s="791">
        <v>96</v>
      </c>
      <c r="N22" s="740">
        <v>96</v>
      </c>
      <c r="O22" s="740">
        <f t="shared" si="11"/>
        <v>100</v>
      </c>
      <c r="P22" s="795">
        <v>97</v>
      </c>
      <c r="Q22" s="740"/>
      <c r="R22" s="740">
        <f t="shared" si="7"/>
        <v>0</v>
      </c>
      <c r="S22" s="739"/>
    </row>
    <row r="23" spans="1:46" s="956" customFormat="1" ht="15.75" x14ac:dyDescent="0.25">
      <c r="A23" s="954"/>
      <c r="B23" s="1215" t="s">
        <v>434</v>
      </c>
      <c r="C23" s="1216"/>
      <c r="D23" s="1216"/>
      <c r="E23" s="1216"/>
      <c r="F23" s="1216"/>
      <c r="G23" s="1216"/>
      <c r="H23" s="1216"/>
      <c r="I23" s="1216"/>
      <c r="J23" s="1216"/>
      <c r="K23" s="1216"/>
      <c r="L23" s="1216"/>
      <c r="M23" s="1216"/>
      <c r="N23" s="1216"/>
      <c r="O23" s="1216"/>
      <c r="P23" s="1216"/>
      <c r="Q23" s="1216"/>
      <c r="R23" s="1217"/>
      <c r="S23" s="955"/>
    </row>
    <row r="24" spans="1:46" s="956" customFormat="1" ht="25.5" x14ac:dyDescent="0.25">
      <c r="A24" s="957">
        <v>1</v>
      </c>
      <c r="B24" s="958" t="s">
        <v>435</v>
      </c>
      <c r="C24" s="959">
        <v>0</v>
      </c>
      <c r="D24" s="960">
        <f t="shared" ref="D24" si="12">SUM(G24,J24,M24,P24)</f>
        <v>4</v>
      </c>
      <c r="E24" s="961">
        <f t="shared" ref="E24" si="13">SUM(H24,K24,N24,Q24)</f>
        <v>0</v>
      </c>
      <c r="F24" s="961">
        <f t="shared" ref="F24" si="14">SUM(E24/D24*100)</f>
        <v>0</v>
      </c>
      <c r="G24" s="962">
        <v>0</v>
      </c>
      <c r="H24" s="961">
        <v>0</v>
      </c>
      <c r="I24" s="961">
        <v>0</v>
      </c>
      <c r="J24" s="963">
        <v>0</v>
      </c>
      <c r="K24" s="964">
        <v>0</v>
      </c>
      <c r="L24" s="965" t="e">
        <f t="shared" ref="L24" si="15">SUM(K24/J24)</f>
        <v>#DIV/0!</v>
      </c>
      <c r="M24" s="966">
        <v>0</v>
      </c>
      <c r="N24" s="961">
        <v>0</v>
      </c>
      <c r="O24" s="961" t="e">
        <f t="shared" si="11"/>
        <v>#DIV/0!</v>
      </c>
      <c r="P24" s="967">
        <v>4</v>
      </c>
      <c r="Q24" s="961"/>
      <c r="R24" s="961">
        <f t="shared" ref="R24" si="16">SUM(Q24/P24*100)</f>
        <v>0</v>
      </c>
      <c r="S24" s="955"/>
    </row>
    <row r="25" spans="1:46" s="743" customFormat="1" ht="15.75" x14ac:dyDescent="0.25">
      <c r="A25" s="741"/>
      <c r="B25" s="742"/>
      <c r="C25" s="742"/>
      <c r="D25" s="742"/>
      <c r="E25" s="742"/>
      <c r="F25" s="742"/>
      <c r="G25" s="742"/>
      <c r="H25" s="742"/>
      <c r="I25" s="742"/>
      <c r="J25" s="796"/>
      <c r="K25" s="742"/>
      <c r="L25" s="742"/>
      <c r="M25" s="742"/>
      <c r="N25" s="742"/>
      <c r="O25" s="742"/>
      <c r="P25" s="742"/>
      <c r="Q25" s="742"/>
      <c r="R25" s="742"/>
      <c r="S25" s="742"/>
      <c r="T25" s="742"/>
    </row>
    <row r="26" spans="1:46" s="743" customFormat="1" ht="15.75" x14ac:dyDescent="0.25">
      <c r="A26" s="741"/>
      <c r="B26" s="742"/>
      <c r="C26" s="742"/>
      <c r="D26" s="742"/>
      <c r="E26" s="742"/>
      <c r="F26" s="742"/>
      <c r="G26" s="742"/>
      <c r="H26" s="742"/>
      <c r="I26" s="742"/>
      <c r="J26" s="742"/>
      <c r="K26" s="742"/>
      <c r="L26" s="742"/>
      <c r="M26" s="742"/>
      <c r="N26" s="742"/>
      <c r="O26" s="742"/>
      <c r="P26" s="742"/>
      <c r="Q26" s="742"/>
      <c r="R26" s="742"/>
      <c r="S26" s="742"/>
      <c r="T26" s="742"/>
    </row>
    <row r="27" spans="1:46" s="743" customFormat="1" ht="54" customHeight="1" x14ac:dyDescent="0.25">
      <c r="A27" s="1211" t="s">
        <v>415</v>
      </c>
      <c r="B27" s="1212"/>
      <c r="C27" s="1212"/>
      <c r="D27" s="1213" t="s">
        <v>414</v>
      </c>
      <c r="E27" s="1213"/>
      <c r="F27" s="1214"/>
      <c r="G27" s="742"/>
      <c r="H27" s="742"/>
      <c r="I27" s="742"/>
      <c r="J27" s="742"/>
      <c r="K27" s="742"/>
      <c r="L27" s="742"/>
      <c r="M27" s="742"/>
      <c r="N27" s="742"/>
      <c r="O27" s="742"/>
      <c r="P27" s="742"/>
      <c r="Q27" s="742"/>
      <c r="R27" s="742"/>
      <c r="S27" s="742"/>
      <c r="T27" s="742"/>
    </row>
    <row r="28" spans="1:46" s="743" customFormat="1" ht="15.75" x14ac:dyDescent="0.25">
      <c r="A28" s="744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</row>
    <row r="29" spans="1:46" s="743" customFormat="1" ht="32.25" customHeight="1" x14ac:dyDescent="0.25">
      <c r="A29" s="1167" t="s">
        <v>410</v>
      </c>
      <c r="B29" s="1167"/>
      <c r="C29" s="107" t="s">
        <v>278</v>
      </c>
      <c r="D29" s="1202" t="s">
        <v>325</v>
      </c>
      <c r="E29" s="1202"/>
      <c r="F29" s="1202"/>
      <c r="G29" s="1202"/>
      <c r="H29" s="1202"/>
      <c r="I29" s="120"/>
      <c r="J29" s="1164"/>
      <c r="K29" s="1164"/>
      <c r="L29" s="1164"/>
      <c r="M29" s="1164"/>
      <c r="N29" s="1164"/>
      <c r="O29" s="1164"/>
      <c r="P29" s="1164"/>
      <c r="Q29" s="1164"/>
      <c r="R29" s="742"/>
      <c r="S29" s="742"/>
      <c r="T29" s="742"/>
    </row>
    <row r="30" spans="1:46" s="106" customFormat="1" ht="14.25" customHeight="1" x14ac:dyDescent="0.25">
      <c r="A30" s="1210" t="s">
        <v>368</v>
      </c>
      <c r="B30" s="1210"/>
      <c r="C30" s="120"/>
      <c r="D30" s="120"/>
      <c r="E30" s="1201"/>
      <c r="F30" s="1201"/>
      <c r="G30" s="1201"/>
      <c r="H30" s="1201"/>
      <c r="I30" s="120"/>
      <c r="J30" s="1164"/>
      <c r="K30" s="1164"/>
      <c r="L30" s="1164"/>
      <c r="M30" s="1164"/>
      <c r="N30" s="1164"/>
      <c r="O30" s="1164"/>
      <c r="P30" s="1164"/>
      <c r="Q30" s="1164"/>
      <c r="R30" s="745"/>
      <c r="S30" s="745"/>
      <c r="T30" s="745"/>
      <c r="U30" s="745"/>
      <c r="V30" s="745"/>
      <c r="W30" s="745"/>
      <c r="X30" s="745"/>
      <c r="Y30" s="745"/>
      <c r="Z30" s="745"/>
      <c r="AA30" s="745"/>
      <c r="AB30" s="745"/>
      <c r="AC30" s="745"/>
      <c r="AD30" s="745"/>
      <c r="AE30" s="745"/>
      <c r="AF30" s="745"/>
      <c r="AG30" s="745"/>
      <c r="AH30" s="745"/>
      <c r="AI30" s="745"/>
      <c r="AJ30" s="745"/>
      <c r="AK30" s="745"/>
      <c r="AL30" s="745"/>
      <c r="AM30" s="745"/>
      <c r="AN30" s="745"/>
      <c r="AO30" s="745"/>
      <c r="AP30" s="745"/>
      <c r="AQ30" s="745"/>
      <c r="AR30" s="745"/>
      <c r="AS30" s="745"/>
      <c r="AT30" s="745"/>
    </row>
    <row r="31" spans="1:46" x14ac:dyDescent="0.25">
      <c r="A31" s="1210"/>
      <c r="B31" s="1210"/>
      <c r="C31" s="120"/>
      <c r="D31" s="120"/>
      <c r="E31" s="1201"/>
      <c r="F31" s="1201"/>
      <c r="G31" s="1201"/>
      <c r="H31" s="1201"/>
      <c r="I31" s="120"/>
      <c r="J31" s="1164"/>
      <c r="K31" s="1164"/>
      <c r="L31" s="1164"/>
      <c r="M31" s="1164"/>
      <c r="N31" s="1164"/>
      <c r="O31" s="1164"/>
      <c r="P31" s="1164"/>
      <c r="Q31" s="1164"/>
    </row>
    <row r="32" spans="1:46" x14ac:dyDescent="0.25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ht="15.75" x14ac:dyDescent="0.25">
      <c r="A33" s="744"/>
      <c r="B33" s="743"/>
      <c r="C33" s="742"/>
      <c r="D33" s="742"/>
      <c r="E33" s="742"/>
      <c r="F33" s="742"/>
      <c r="G33" s="742"/>
      <c r="H33" s="742"/>
      <c r="I33" s="742"/>
      <c r="J33" s="742"/>
      <c r="K33" s="742"/>
      <c r="L33" s="742"/>
      <c r="M33" s="742"/>
      <c r="N33" s="742"/>
      <c r="O33" s="742"/>
      <c r="P33" s="742"/>
      <c r="Q33" s="742"/>
    </row>
    <row r="34" spans="1:17" ht="15.75" x14ac:dyDescent="0.25">
      <c r="A34" s="1203"/>
      <c r="B34" s="1203"/>
      <c r="C34" s="1203"/>
      <c r="D34" s="745"/>
      <c r="E34" s="745"/>
      <c r="F34" s="745"/>
      <c r="G34" s="745"/>
      <c r="H34" s="745"/>
      <c r="I34" s="745"/>
      <c r="J34" s="745"/>
      <c r="K34" s="745"/>
      <c r="L34" s="745"/>
      <c r="M34" s="745"/>
      <c r="N34" s="745"/>
      <c r="O34" s="745"/>
      <c r="P34" s="745"/>
      <c r="Q34" s="745"/>
    </row>
  </sheetData>
  <mergeCells count="27">
    <mergeCell ref="E31:H31"/>
    <mergeCell ref="J31:Q31"/>
    <mergeCell ref="D29:H29"/>
    <mergeCell ref="A34:C34"/>
    <mergeCell ref="B8:R8"/>
    <mergeCell ref="B18:R18"/>
    <mergeCell ref="A29:B29"/>
    <mergeCell ref="J29:Q29"/>
    <mergeCell ref="A30:B30"/>
    <mergeCell ref="E30:H30"/>
    <mergeCell ref="J30:Q30"/>
    <mergeCell ref="A31:B31"/>
    <mergeCell ref="A27:C27"/>
    <mergeCell ref="D27:F27"/>
    <mergeCell ref="B23:R23"/>
    <mergeCell ref="S5:S7"/>
    <mergeCell ref="G6:I6"/>
    <mergeCell ref="J6:L6"/>
    <mergeCell ref="M6:O6"/>
    <mergeCell ref="P6:R6"/>
    <mergeCell ref="M1:R1"/>
    <mergeCell ref="A2:R2"/>
    <mergeCell ref="A5:A6"/>
    <mergeCell ref="B5:B6"/>
    <mergeCell ref="C5:C6"/>
    <mergeCell ref="D5:F6"/>
    <mergeCell ref="G5:R5"/>
  </mergeCells>
  <pageMargins left="0.25" right="0.25" top="0.75" bottom="0.75" header="0.3" footer="0.3"/>
  <pageSetup paperSize="9" scale="53" orientation="landscape" r:id="rId1"/>
  <rowBreaks count="1" manualBreakCount="1">
    <brk id="1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Титульный</vt:lpstr>
      <vt:lpstr>Показатели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2021-11-16T04:22:53Z</cp:lastPrinted>
  <dcterms:created xsi:type="dcterms:W3CDTF">2011-05-17T05:04:33Z</dcterms:created>
  <dcterms:modified xsi:type="dcterms:W3CDTF">2021-12-10T09:27:13Z</dcterms:modified>
</cp:coreProperties>
</file>